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536706063" localSheetId="0">'Лист1'!#REF!</definedName>
    <definedName name="_Toc536706064" localSheetId="0">'Лист1'!#REF!</definedName>
    <definedName name="_Toc536706065" localSheetId="0">'Лист1'!#REF!</definedName>
    <definedName name="_Toc536706066" localSheetId="0">'Лист1'!#REF!</definedName>
    <definedName name="_Toc536706067" localSheetId="0">'Лист1'!#REF!</definedName>
    <definedName name="_Toc536706068" localSheetId="0">'Лист1'!#REF!</definedName>
    <definedName name="_Toc536706069" localSheetId="0">'Лист1'!#REF!</definedName>
    <definedName name="_Toc536706070" localSheetId="0">'Лист1'!#REF!</definedName>
    <definedName name="_Toc536706071" localSheetId="0">'Лист1'!#REF!</definedName>
    <definedName name="_Toc536706072" localSheetId="0">'Лист1'!#REF!</definedName>
    <definedName name="_Toc536706073" localSheetId="0">'Лист1'!#REF!</definedName>
    <definedName name="_Toc536706074" localSheetId="0">'Лист1'!#REF!</definedName>
    <definedName name="_Toc536706075" localSheetId="0">'Лист1'!#REF!</definedName>
    <definedName name="_Toc536706076" localSheetId="0">'Лист1'!#REF!</definedName>
    <definedName name="_Toc536706077" localSheetId="0">'Лист1'!#REF!</definedName>
    <definedName name="_Toc536706078" localSheetId="0">'Лист1'!#REF!</definedName>
    <definedName name="_Toc536706079" localSheetId="0">'Лист1'!#REF!</definedName>
    <definedName name="_Toc536706080" localSheetId="0">'Лист1'!#REF!</definedName>
    <definedName name="_Toc536706081" localSheetId="0">'Лист1'!#REF!</definedName>
    <definedName name="_Toc536706082" localSheetId="0">'Лист1'!#REF!</definedName>
    <definedName name="_Toc536706083" localSheetId="0">'Лист1'!#REF!</definedName>
    <definedName name="_Toc536706084" localSheetId="0">'Лист1'!#REF!</definedName>
    <definedName name="_Toc536706085" localSheetId="0">'Лист1'!#REF!</definedName>
    <definedName name="_Toc536706086" localSheetId="0">'Лист1'!#REF!</definedName>
    <definedName name="_Toc536706087" localSheetId="0">'Лист1'!#REF!</definedName>
    <definedName name="_Toc536706088" localSheetId="0">'Лист1'!#REF!</definedName>
  </definedNames>
  <calcPr fullCalcOnLoad="1"/>
</workbook>
</file>

<file path=xl/sharedStrings.xml><?xml version="1.0" encoding="utf-8"?>
<sst xmlns="http://schemas.openxmlformats.org/spreadsheetml/2006/main" count="1511" uniqueCount="643">
  <si>
    <t>%</t>
  </si>
  <si>
    <t>шт.</t>
  </si>
  <si>
    <t>ед.</t>
  </si>
  <si>
    <t>-</t>
  </si>
  <si>
    <t>чел.</t>
  </si>
  <si>
    <t>лет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</si>
  <si>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</t>
  </si>
  <si>
    <t>Доля молодежи, вовлеченной в социальную практику</t>
  </si>
  <si>
    <t>кол-во</t>
  </si>
  <si>
    <t>№ п/п</t>
  </si>
  <si>
    <t>Вид показателя</t>
  </si>
  <si>
    <t>Единица измерения</t>
  </si>
  <si>
    <t>ведомственный</t>
  </si>
  <si>
    <t>единиц</t>
  </si>
  <si>
    <t>статистический</t>
  </si>
  <si>
    <t>минстрой</t>
  </si>
  <si>
    <t>Численность педагогов ( наставников), прошедших обучение по программам и методикам работы с одаренными детьми</t>
  </si>
  <si>
    <t>8.</t>
  </si>
  <si>
    <t>9.</t>
  </si>
  <si>
    <t>13.</t>
  </si>
  <si>
    <t>1.</t>
  </si>
  <si>
    <t>Подпрограмма 1. Профилактика заболеваний и формирование здорового образа жизни. Развитие первичной медико-санитарной  помощи».</t>
  </si>
  <si>
    <t>2.</t>
  </si>
  <si>
    <t>3.</t>
  </si>
  <si>
    <t>4.</t>
  </si>
  <si>
    <t>5.</t>
  </si>
  <si>
    <t>6.</t>
  </si>
  <si>
    <t>7.</t>
  </si>
  <si>
    <t>Случаев на 100 тыс. населения</t>
  </si>
  <si>
    <t>10.</t>
  </si>
  <si>
    <t>11.</t>
  </si>
  <si>
    <t>Охват профилактическими медицинскими осмотрами детей</t>
  </si>
  <si>
    <t>12.</t>
  </si>
  <si>
    <t>койко-дней</t>
  </si>
  <si>
    <t>исследования</t>
  </si>
  <si>
    <t>Соотношение средней з/п врачей и иных работников медицинских организаций, имеющих высшее медицинское или иное высшее профессиональное образование, предоставляющих медицинские услуги (обеспечивающих предоставление медицинских услуг), и среднемесячной начисленной з/п наемных работников в Ростовской области</t>
  </si>
  <si>
    <t>Соотношение средней з/п среднего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</si>
  <si>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Соотношение средней з/п младшего медицинского персонала (персонала, обеспечивающего предоставление медицинских услуг) и среднемесячной начисленной з/п наемных работников в Ростовской области</t>
  </si>
  <si>
    <t>Увеличение количества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</t>
  </si>
  <si>
    <t>Подпрограмма 2. «Совершенствование оказания специализированной медицинской помощи».</t>
  </si>
  <si>
    <t>Случаев на 1000  населения</t>
  </si>
  <si>
    <t>Случаев на 1000 родившихся живыми</t>
  </si>
  <si>
    <t>Приобретение автомобилей СМП</t>
  </si>
  <si>
    <t>Количество молодых людей, принимающих участие в районных, региональных, межрегиональных и международных конкурсных мероприятиях, направленных на продвижение инициативной и талантливой молодежи</t>
  </si>
  <si>
    <t>Число реализованных муниципальным образованиям в Октябрьском районе профориентационных проектов среди молодежи, направленных на построение эффективной траектории профессионального развития молодого человека</t>
  </si>
  <si>
    <t>Доля молодежи, вовлеченной в деятельность по развитию молодежного самоуправления</t>
  </si>
  <si>
    <t>Доля молодежи, вовлеченной в позитивную социально-культурную деятельность</t>
  </si>
  <si>
    <t>Доля молодежи, вовлеченной в добровольческое (волонтерское) движение</t>
  </si>
  <si>
    <t xml:space="preserve">Количество разработанных/внедренных молодежных социальных проектов </t>
  </si>
  <si>
    <t>Доля молодежи, имеющей позитивное отношение к созданию полноценной семьи, рождению и ответственному воспитанию детей</t>
  </si>
  <si>
    <t>Доля молодежи, вовлеченной в деятельность общественных объединений</t>
  </si>
  <si>
    <t>Доля молодежи, охваченной гражданско-патриотическими акциями и мероприятиями</t>
  </si>
  <si>
    <t xml:space="preserve">Доля молодежи, участвующей в мероприятиях по формированию толерантности и уважения к представителям других народов, культур, религий, их традициям и духовно-нравственным ценностям </t>
  </si>
  <si>
    <t>2⁄2</t>
  </si>
  <si>
    <t>Доля   малоимущих  граждан  в  общей численности населения района</t>
  </si>
  <si>
    <t>штук</t>
  </si>
  <si>
    <t>Темп ввода жилья в эксплуатацию</t>
  </si>
  <si>
    <t xml:space="preserve">Удельный вес введенной общей площади жилых домов по отношению к общей площади жилищного фонда   </t>
  </si>
  <si>
    <t>Доля молодых семей, реализовавших свое право на получение государственной поддержки в улучшении жилищных условий, в общей количестве молодых семей – претендентов на получение социальных выплат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</si>
  <si>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</si>
  <si>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в т.ч. для жилья экономического класса</t>
  </si>
  <si>
    <t>дней</t>
  </si>
  <si>
    <t xml:space="preserve">Снижение средней рыночной стоимости одного квадратного метра жилья на первичном рынке </t>
  </si>
  <si>
    <t>Средняя цена одного квадратного метра на первичном рынке жилья</t>
  </si>
  <si>
    <t xml:space="preserve">Коэффициент доступности жилья </t>
  </si>
  <si>
    <t>Доля ввода жилья в арендных многоквартирных домах от общей площади ввода жилья в многоквартирных домах</t>
  </si>
  <si>
    <t>Планируемая площадь ликвидируемого многоквартирного жилого фонда, признанного непригодным для проживания, аварийным, подлежащим сносу или реконструкции</t>
  </si>
  <si>
    <t>тыс. кв. м</t>
  </si>
  <si>
    <t>Количество семей, переселенных из многоквартирного жилищного фонда, признанного непригодным для проживания, аварийным, подлежащим сносу или реконструкции</t>
  </si>
  <si>
    <t>семей</t>
  </si>
  <si>
    <t>Количество молодых семей – претендентов на получение социальных выплат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</si>
  <si>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подлежащих обеспечению жильем</t>
  </si>
  <si>
    <t>Общая площадь жилых помещений, приобретаемых (строящихся) молодыми семьями – претендентами на получение социальных выплат</t>
  </si>
  <si>
    <t>Общая площадь жилых помещений, приобретаемых (строящихся) для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</si>
  <si>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1. «Развитие жилищного хозяйства в Октябрьском районе»</t>
  </si>
  <si>
    <t>Подпрограмма 2. «Создание условий для обеспечения качественными коммунальными услугами населения Октябрьского района»</t>
  </si>
  <si>
    <t>Количество посещений учреждений культуры (театров, концертных организаций, музеев и библиотеку на 1000 человек населения)</t>
  </si>
  <si>
    <t>Доля памятников Великой Отечественной войны муниципальной собственности, находящихся в удовлетворительном состоянии, в общем количестве памятников Великой Отечественной войны муниципальной собственности</t>
  </si>
  <si>
    <t>Увеличение количества созданных (реконструированных) и капитально отремонтированных объектов организации культуры</t>
  </si>
  <si>
    <t>Увеличение количества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</si>
  <si>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Увеличение количества направленных заявок на создание виртуальных концертных залов в Октябрьском районе</t>
  </si>
  <si>
    <t>Увеличение количества онлайн-трансляций мероприятий, размещенных на портале «Культура.РФ»</t>
  </si>
  <si>
    <t>Доля библиографических записей, отраженных в сводном каталоге библиотек Ростовской области, от общего числа библиографических записей</t>
  </si>
  <si>
    <t>Увеличение количества выставочных проектов, снабжаемых цифровыми гидами в формате дополненной реальности</t>
  </si>
  <si>
    <t>Темп роста численности участников культурно-досуговых мероприятий</t>
  </si>
  <si>
    <t>Соотношение средней заработной платы работников учреждений сферы культуры к средней заработной плате по Ростовской области</t>
  </si>
  <si>
    <t xml:space="preserve">Уровень освоения бюджетных средств, выделенных на реализацию муниципальной программы </t>
  </si>
  <si>
    <t>Увеличение туристского потока на территории Октябрьского района</t>
  </si>
  <si>
    <t>Доля оцифрованных туристических маршрутов, от общего количества</t>
  </si>
  <si>
    <t>Количество проводимых событийных мероприятий в год, с количеством участников более 3000 человек</t>
  </si>
  <si>
    <t>шт</t>
  </si>
  <si>
    <t>-*</t>
  </si>
  <si>
    <t>-**</t>
  </si>
  <si>
    <t>тыс. тонн</t>
  </si>
  <si>
    <t>млн. руб.</t>
  </si>
  <si>
    <t>Создание рабочих мест в малом и среднем бизнесе</t>
  </si>
  <si>
    <t>Увеличение количества  субъектов МСП, выведенных на экспорт при поддержке центров (агенств) координации поддержки экспортно-ориентированных  субъектов МСП</t>
  </si>
  <si>
    <t>Увеличение количества  субъектов МСП и самозанятых граждан, получивших  поддержку в рамках муниципальной программы</t>
  </si>
  <si>
    <t>Увеличение количества  вновь созданных  субъектов МСП Октябрьского района</t>
  </si>
  <si>
    <t>статистиче-ский</t>
  </si>
  <si>
    <t>тыс. тонн</t>
  </si>
  <si>
    <t>голов</t>
  </si>
  <si>
    <t>тракторы</t>
  </si>
  <si>
    <t>т.у.т.</t>
  </si>
  <si>
    <t>Подпрограмма 1. «Энергосбережение и повышение энергетической эффективности в муниципальных учреждениях»</t>
  </si>
  <si>
    <t>Подпрограмма 2. «Развитие и модернизация электрических сетей, включая сети уличного освещения»</t>
  </si>
  <si>
    <t>км</t>
  </si>
  <si>
    <t>Подпрограмма 3. «Развитие газотранспортной системы»</t>
  </si>
  <si>
    <t>Доля граждан, позитивно оценивающих деятельность органов местного самоуправления</t>
  </si>
  <si>
    <t>Доля вакантных должностей муниципальной службы, замещенных на основе конкурса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</si>
  <si>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</si>
  <si>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</si>
  <si>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</si>
  <si>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Доля муниципальных служащих, в отношении которых проведены мероприятия по профессиональному развитию</t>
  </si>
  <si>
    <t>Доля вакантных должностей, замещаемых на основе назначения из кадрового резерва</t>
  </si>
  <si>
    <t>Коэффициент текучести муниципальных  служащих  на муниципальной службе</t>
  </si>
  <si>
    <t>Доля лиц, получивших дополнительное профессиональное образование и принявших участие в иных мероприятиях по профессиональному развитию, в общем количестве лиц, состоящих в кадровом резерве</t>
  </si>
  <si>
    <t>Доля муниципальных служащих включенных в кадровый резерв по результатам аттестации</t>
  </si>
  <si>
    <t>Доля муниципальных служащих в возрасте до 30 лет, имеющих стаж гражданской службы не менее 3 лет</t>
  </si>
  <si>
    <t>да/нет</t>
  </si>
  <si>
    <t>да</t>
  </si>
  <si>
    <t>нет</t>
  </si>
  <si>
    <t>&gt;100</t>
  </si>
  <si>
    <t>&lt;100</t>
  </si>
  <si>
    <t>&lt;15</t>
  </si>
  <si>
    <t>проведение/непроведение</t>
  </si>
  <si>
    <t>проведение</t>
  </si>
  <si>
    <t>соблюдение/ несоблюдение</t>
  </si>
  <si>
    <t>соблюдение</t>
  </si>
  <si>
    <t>млн.рублей</t>
  </si>
  <si>
    <t>Уровень преступности</t>
  </si>
  <si>
    <t>Число лиц, больных наркоманией, в расчете на 100 тыс. населения</t>
  </si>
  <si>
    <t>человек /100тыс. населения</t>
  </si>
  <si>
    <t>Формирование у граждан толерантного сознания и поведения, способствующего противодействию экстремизму и снижению социально-психологической напряженности в обществе (количество мероприятий  профилактической направленности)</t>
  </si>
  <si>
    <t>Доля граждан, опрошенных в ходе мониторинга общественного мнения, которые лично сталкивались за последний год с проявлением коррупции в Октябрьском районе</t>
  </si>
  <si>
    <t>Доля занятых несовершеннолетних детей в возрасте от 10 до 18 лет  в общей численности</t>
  </si>
  <si>
    <t>Снижение количества зарегистрированных преступлений, совершенных лицами, в состоянии алкогольного опьянения, в общем числе зарегистрированных</t>
  </si>
  <si>
    <t>Снижение количества зарегистрированных преступлений, совершенных лицами, ранее судимыми, в общем числе зарегистрированных</t>
  </si>
  <si>
    <t>Доля несовершеннолетних граждан Октябрьского района, принимающих участие в не менее 30 % мероприятий профилактической направленности</t>
  </si>
  <si>
    <t>Доля обучающихся и воспитанников, прошедших обучение  по  программам профилактической направленности</t>
  </si>
  <si>
    <t>Количество профилактических мероприятий антинаркотической направленности проводимых на территории Октябрьского района</t>
  </si>
  <si>
    <t>не более 3</t>
  </si>
  <si>
    <t>Количество муниципальных служащих  Октябрьского района и муници­пальных служащих, прошедших обучение на семинарах или курсах</t>
  </si>
  <si>
    <t>Количество ТОС принявших участие в конкурсе</t>
  </si>
  <si>
    <t>Подпрограмма 1. «Благоустройство общественных территорий  муниципального образования «Октябрьский район»</t>
  </si>
  <si>
    <t>Подпрограмма 2. «Благоустройство дворовых территорий многоквартирных домов муниципального образования «Октябрьский район»</t>
  </si>
  <si>
    <t>Доля детей – инвалидов, в отношении которых осуществлялись мероприятия по реабилитации или абилитации, в общей численности детей – инвалидов, имеющих  рекомендации в ИПР</t>
  </si>
  <si>
    <t xml:space="preserve">Доля детей-инвалидов, обеспеченных техническими средствами реабилитации от общего числа нуждающихся детей - инвалидов. </t>
  </si>
  <si>
    <t xml:space="preserve">Доля детей – инвалидов, имеющих положительную динамику состояния здоровья после получения абилитационных и реабилитационных услуг от числа имеющих медицинские показания </t>
  </si>
  <si>
    <t xml:space="preserve">Доля детей-инвалидов и детей с ОВЗ, для которых созданы специальные условия получения образования </t>
  </si>
  <si>
    <t>Доля выпускников-инвалидов и выпускников с ОВЗ, поступивших в ВУЗы и ССУЗы.</t>
  </si>
  <si>
    <t>Доля детей – инвалидов, в возрасте от 3 до 18 лет, систематически занимающихся дополнительным образованием в общей численности детей – инвалидов в возрасте от 3 до 18 лет, имеющих показания к таким занятиям.</t>
  </si>
  <si>
    <t>Доля детей – инвалидов и детей с ограниченными возможностями здоровья, посещающих культурно – массовые мероприятия от общей численности детей – инвалидов, имеющих возможность посещения мероприятий</t>
  </si>
  <si>
    <t>Доля детей – инвалидов и детей с ограниченными возможностями здоровья, участвующих в туристско – краеведческой деятельности от общей численности детей – инвалидов, имеющих возможность участвовать в мероприятиях</t>
  </si>
  <si>
    <t>тыс. руб.</t>
  </si>
  <si>
    <t>Количество ежегодно заявленных социально-значимых проектов, на реализацию которого претендует население;</t>
  </si>
  <si>
    <t>Количество ежегодно реализованных объектов благоустройства.</t>
  </si>
  <si>
    <t>квадратных метров</t>
  </si>
  <si>
    <t>Доля муниципальных служащих, получивших дополнительное профессиональное образование или принявших участие в иных мероприятиях по профессиональному развитию</t>
  </si>
  <si>
    <t>Количество семей, находящихся в социально опасном положении, занесенных в межведомственную базу</t>
  </si>
  <si>
    <t>Семей</t>
  </si>
  <si>
    <t>Доля семей с положительной динамикой разрешения семейного кризиса по мониторингу поселений</t>
  </si>
  <si>
    <t xml:space="preserve">Доля несовершеннолетних, снятых и вновь не поставленных со всех видов учета </t>
  </si>
  <si>
    <t>Доля неблагополучных семей, охваченных реабилитационными, адаптационными мероприятиями, получивших различные виды медицинской помощи от общей численности семей, находящихся в межведомственной базе</t>
  </si>
  <si>
    <t>Удельный вес семей, привлеченных к участию в мероприятиях, направленных на создание положительного общественного мнения о семейном воспитании детей, о благополучной семье от общей численности семей, находящихся в межведомственной базе</t>
  </si>
  <si>
    <t>Номер и наименование показателя</t>
  </si>
  <si>
    <t>% исполнения к цели года</t>
  </si>
  <si>
    <t>план на 2020 год</t>
  </si>
  <si>
    <t>Отношение среднего балла ЕГЭ (в расчёте на 2 обязательных предмета, без учёта результатов математики базового уровня) у 10 процентов выпускников  с лучшими результатами ЕГЭ к среднему баллу ЕГЭ (в расчёте на 2 обязательных предмета, без учёта результатов математики базового уровня) у 10 процентов выпускников с худшими результатами ЕГЭ</t>
  </si>
  <si>
    <t>Соотношение средней заработной платы педагогических работников образовательных учреждений общего образования к средней заработной плате в Ростовской области</t>
  </si>
  <si>
    <t>Соотношение средней заработной платы педагогических работников учреждений дополнительного образования детей к средней заработной плате учителей в Ростовской области</t>
  </si>
  <si>
    <t>Доля дней посещения воспитанниками дошкольных организаций к  количеству дней по производственному календарю.</t>
  </si>
  <si>
    <t>Строительная готовность (Реконструкция здания МБОУ СОШ № 72    ст. Кривянская)</t>
  </si>
  <si>
    <t xml:space="preserve"> Строительная готовность (Строительство физкультурно-оздоровительного комплекса в х.Ильичевка)</t>
  </si>
  <si>
    <t>Доля муниципальных услуг отдела образования Администрации Октябрьского района, по которым утверждены административные регламенты их оказания, в общем количестве муниципальных услуг оказываемых отделом образования Администрации  Октябрьского района</t>
  </si>
  <si>
    <t>Доля работников образовательных организаций, прошедших переподготовку или повышение квалификации в общей численности работников образовательных организаций;</t>
  </si>
  <si>
    <t>Доля детей-сирот и детей, оставшихся без попечения родителей, возвращенных из замещающих семей в государственные организации, от количества детей-сирот, принятых на воспитание в семьи граждан</t>
  </si>
  <si>
    <t>Доля детей в возрасте от 5 до 18 лет, охваченных дополнительным образованием</t>
  </si>
  <si>
    <t>Увеличение количества победителей и призеров олимпиад по общеобразовательным  предметам не ниже регионального уровня в календарном году</t>
  </si>
  <si>
    <t>чел</t>
  </si>
  <si>
    <t>Доля детей в возрасте от 5 до 18 лет, охваченных дополнительными общеразвивающими программами технической и естественно-научной направленности</t>
  </si>
  <si>
    <r>
      <t>Доля учащихся, принимающих участие в мероприятиях регионального и всероссийского уровня, от общего числа обучающихся</t>
    </r>
    <r>
      <rPr>
        <sz val="11"/>
        <color indexed="8"/>
        <rFont val="Times New Roman"/>
        <family val="1"/>
      </rPr>
      <t>.</t>
    </r>
  </si>
  <si>
    <t>Количество обучающихся в региональном технопарке «Кванториум» на базе ДГТУ</t>
  </si>
  <si>
    <t>Количество обучающихся в мобильном технопарке «Кванториум»</t>
  </si>
  <si>
    <t>Доля участия школ района в муниципальном конкурсе научно-исследовательских работ</t>
  </si>
  <si>
    <t xml:space="preserve"> Количество детей, вовлеченных в деятельность Детского университета</t>
  </si>
  <si>
    <t>Количество детей, вовлеченных в деятельность профильных смен</t>
  </si>
  <si>
    <t xml:space="preserve">Доля победителей областных, всероссийских и международных конкурсов и фестивалей от общего количества участников; </t>
  </si>
  <si>
    <t>Доля участников областных, всероссийских и международных соревнований от общего количества учащихся</t>
  </si>
  <si>
    <t>Увеличение количества обучающихся  в профильных классах на базе учреждений высшего образования</t>
  </si>
  <si>
    <t>Доля обучающихся, поступивших в высшие образовательные учреждения</t>
  </si>
  <si>
    <t>Численность детей, охваченных мероприятиями проекта «Билет в будущее»</t>
  </si>
  <si>
    <t xml:space="preserve"> Увеличение ожидаемой продолжительности здоровой жизни</t>
  </si>
  <si>
    <t>Информирование населения в части профилактики заболеваний и формирования здорового образа жизни (в том числе выпуск и размещение статей на сайте ЦРБ)</t>
  </si>
  <si>
    <t xml:space="preserve">Увеличение доли граждан, приверженных здоровому образу жизни </t>
  </si>
  <si>
    <t xml:space="preserve">Иммунизация несовершеннолетних против сезонного гриппа </t>
  </si>
  <si>
    <t>Проведение туберкулинодиагностики детскому населению</t>
  </si>
  <si>
    <t>Обработка очагов инфекционных заболеваний</t>
  </si>
  <si>
    <t xml:space="preserve"> Смертность от туберкулёза</t>
  </si>
  <si>
    <t>Обеспеченность медицинскими изделиями больных сахарным диабетом</t>
  </si>
  <si>
    <t>% (от кол-ва запланированных)</t>
  </si>
  <si>
    <t>Проведение скрининга населения на ВИЧ-инфекцию</t>
  </si>
  <si>
    <t xml:space="preserve">Проведение диспансеризации отдельных групп взрослого населения </t>
  </si>
  <si>
    <t>Приобретение, установка и оснащение  модульных зданий (детской поликлиники, ФАПов,фельдшерских здравпунктов, ВА)</t>
  </si>
  <si>
    <t>Обеспечение работы отделения сестринского ухода</t>
  </si>
  <si>
    <t>Обеспечение работы  круглосуточного поста рентгенолаборантов</t>
  </si>
  <si>
    <t xml:space="preserve"> Смертность населения от всех причин</t>
  </si>
  <si>
    <t xml:space="preserve"> Младенческая смертность</t>
  </si>
  <si>
    <t xml:space="preserve"> Смертность от новообразований</t>
  </si>
  <si>
    <t>Смертность населения трудоспособного возраста</t>
  </si>
  <si>
    <t>Смертность населения от заболеваний системы кровообращения</t>
  </si>
  <si>
    <t xml:space="preserve">Укомплектованность врачебными кадрами </t>
  </si>
  <si>
    <t>Укомплектованность средним мед.персоналом</t>
  </si>
  <si>
    <t xml:space="preserve"> Удельный вес врачей, прошедших повышение квалификации</t>
  </si>
  <si>
    <t>кол-во чел</t>
  </si>
  <si>
    <r>
      <t>&gt;</t>
    </r>
    <r>
      <rPr>
        <sz val="11"/>
        <color indexed="8"/>
        <rFont val="Times New Roman"/>
        <family val="1"/>
      </rPr>
      <t>95</t>
    </r>
  </si>
  <si>
    <t>Доля молодежи, охваченной мероприятиями по воспитанию патриотично настроенной молодежи с независимым мышлением, обладающей созидательным мировоззрением, профессиональными знаниями, демонстрирующей высокую культуру, в том числе культуру межнационального общения, ответственность и способность принимать самостоятельные решения, нацеленные на повышение благосостояния страны, народа и своей семьи</t>
  </si>
  <si>
    <t>ед</t>
  </si>
  <si>
    <t>Количество граждан, прошедших оздоровление на базе реабилитационного центра МБУЗ ЦРБ</t>
  </si>
  <si>
    <t>Доля граждан, в возрасте старше 65 лет, прошедших диспансеризацию от общего количества лиц, старше 65 лет</t>
  </si>
  <si>
    <r>
      <t xml:space="preserve"> </t>
    </r>
    <r>
      <rPr>
        <sz val="11"/>
        <color indexed="8"/>
        <rFont val="Times New Roman"/>
        <family val="1"/>
      </rPr>
      <t>Доля граждан пожилого возраста, ведущих активный образ жизни, занимающихся физической культурой в общей численности пожилого населения Октябрьского района</t>
    </r>
  </si>
  <si>
    <t>Количество граждан, получивших паллиативную медицинскую помощь</t>
  </si>
  <si>
    <t xml:space="preserve">Доля граждан, обеспеченных техническими средствами реабилитации в пункте проката, от числа граждан, обратившихся за получением ТСР </t>
  </si>
  <si>
    <t>Доля доступных для инвалидов и других маломобильных групп населения прио-ритетных объектов социальной, транспортной, инженерной инфраструктуры в общем количестве приоритетных объектов социальной инфраструктуры</t>
  </si>
  <si>
    <t xml:space="preserve"> Доля  инвалидов, положительно оценивающих отношение населения к проблемам инвалидов, в общей численности опрошенных инвалидов Октябрьского района.</t>
  </si>
  <si>
    <t>руб</t>
  </si>
  <si>
    <t xml:space="preserve">Доля многоквартирных домов в целом по Октябрьскому району, в которых собственники помещений выбрали и реализуют управление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     </t>
  </si>
  <si>
    <t xml:space="preserve"> Уровень износа коммунальной инфраструктуры     </t>
  </si>
  <si>
    <t xml:space="preserve"> Количество многоквартирных домов, в которых планируется провести капитальный ремонт</t>
  </si>
  <si>
    <t>Количество товариществ собственников жилья</t>
  </si>
  <si>
    <t xml:space="preserve"> Количество лиц, обученных основам управления многоквартирными домами</t>
  </si>
  <si>
    <t xml:space="preserve"> Доля населения, обеспеченного питьевой водой, отвечающей требованиям безопасности, в общей численности населения области</t>
  </si>
  <si>
    <t xml:space="preserve"> Доля уличных водопроводных сетей, нуждающихся в замене</t>
  </si>
  <si>
    <t xml:space="preserve"> Доля сточных вод, очищенных до нормативных значений, в общем объеме сточных вод, пропущенных через очистные сооружения</t>
  </si>
  <si>
    <t>Доля потерь тепловой энергии в суммарном объеме отпуска тепловой энергии</t>
  </si>
  <si>
    <t xml:space="preserve"> Количество пострадавших в чрезвычайных ситуациях</t>
  </si>
  <si>
    <t>Объем выполненных работ по поддержанию автоматических противопожарных систем в учреждениях Октябрьского района в рабочем состоянии</t>
  </si>
  <si>
    <t xml:space="preserve"> Доля населения Октябрьского района, охваченного модернизированными (современными) средствами оповещения в составе системы оповещения</t>
  </si>
  <si>
    <t>Доля населения Октябрьского района, обеспеченного оперативным прикрытием пожарно-спасательными подразделениями</t>
  </si>
  <si>
    <t xml:space="preserve"> Количество обращений граждан на номер «112», принятых и обработанных операторами системы – 112</t>
  </si>
  <si>
    <t>Доля муниципальных образований Октябрьского района, в которых развернут аппаратно-программный комплекс «Безопасный город»</t>
  </si>
  <si>
    <t>Количество экземпляров новых поступлений в библиотечные фонды общедоступных библиотек на 1 тыс. человек населения</t>
  </si>
  <si>
    <t>Охват учащихся 1 – 9 классов общеобразовательных школ эстетическим образованием</t>
  </si>
  <si>
    <r>
      <rPr>
        <sz val="11"/>
        <color indexed="8"/>
        <rFont val="Times New Roman"/>
        <family val="1"/>
      </rPr>
      <t>Количество вновь созданных субъектов туристской индустрии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отчетном году</t>
    </r>
  </si>
  <si>
    <t xml:space="preserve"> Количество хозяйствующих субъектов зарегистрированных в реестре объектов негативного воздействия</t>
  </si>
  <si>
    <t>Количество действующих объектов по обслуживанию водоотливного комплекса шахтных вод   ш. им. Кирова.</t>
  </si>
  <si>
    <t>Количество объектов накопленного вреда, подлежащих рекультивации</t>
  </si>
  <si>
    <t>Количество объектов негативного воздействия с установленным объемом выбросов вредных (загрязняющих) веществ в атмосферный воздух в региональном реестре объектов негативного воздействия;</t>
  </si>
  <si>
    <t>Увеличение площади особо охраняемых природных территорий к общей площади Октябрьского района</t>
  </si>
  <si>
    <t>Увеличение удельного веса площади особо охраняемых природных территорий к общей площади Ростовской области</t>
  </si>
  <si>
    <t>Количество ежегодных мероприятий по экологическому просвещению и образованию, проводимых на территории района в рамках экологических акций</t>
  </si>
  <si>
    <t>Количество детей,  привлеченных к участию в мероприятиях экологического движения (слетах)</t>
  </si>
  <si>
    <t>Количество информационных материалов природоохранной направленности, размещаемых на официальном сайте Октябрьского района и в средствах массовой информации</t>
  </si>
  <si>
    <t>Протяженность участков водных объектов, на которых выполнены мероприятия по восстановлению и экологической реабилитации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</si>
  <si>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</si>
  <si>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Доля гидротехнических сооружений с неудовлетворительным и опасным уровнем безопасности, приведенных в безопасное  техническое состояние</t>
  </si>
  <si>
    <t>Количество твердых коммунальных отходов, направляемых на захоронение на межмуниципальный экологический отходопере-рабатывающий комплекс</t>
  </si>
  <si>
    <t>Доля населения Октябрьского района, систематически занимающихся физической культурой и спортом, в общей численности населения</t>
  </si>
  <si>
    <t>Количество спортивных сооружений, введенных в эксплуатацию, доступных для занятия спортом</t>
  </si>
  <si>
    <t>Доля учащихся, систематически занимающихся физической культурой и спортом, в общей численности учащихся</t>
  </si>
  <si>
    <t>Доля населения Октябрьского района, выполнившего нормативы испытаний (тестов) Всероссийского физкультурно - 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</si>
  <si>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из них учащихся</t>
  </si>
  <si>
    <t>Объем инвестиций в основной капитал по полному кругу организаций</t>
  </si>
  <si>
    <t>Численность занятых в сфере малого и среднего предпринимательства, включая индивидуальных предпринимателей.</t>
  </si>
  <si>
    <t xml:space="preserve"> Темп роста объема инвестиций в основной капитал по полному кругу организаций</t>
  </si>
  <si>
    <t>Среднесписочная численность работников малых и средних предприятий (включая индивидуальных предпринимателей)</t>
  </si>
  <si>
    <t>Доля среднесписочной численности работников малых и средних предприятий по виду экономической деятельности «Обрабатывающие производства» в общей среднесписочной численности работников малых и средних предприятий (без учета индивидуальных предпринимателей)</t>
  </si>
  <si>
    <t xml:space="preserve"> Увеличение доли численности занятых на малых и средних предприятиях социально-ориентированных видов экономической деятельности в общей численности занятых в сфере МСП (без учета индивидуальных предпринимателей)</t>
  </si>
  <si>
    <t>Объем отгруженной инновационной продукции (товаров, работ, услуг)</t>
  </si>
  <si>
    <t xml:space="preserve">Удельный вес числа организаций, осуществлявших технологические инновации, в общем количестве обследованных организаций </t>
  </si>
  <si>
    <t>Уровень удовлетворенности жителей Октябрьского района  качеством предоставления государственных и муниципальных услуг</t>
  </si>
  <si>
    <t>Доля обучающихся, которым предоставлена возможность использоваться цифровых технологий в общем количестве обучающихся</t>
  </si>
  <si>
    <t>Доля граждан, имеющих доступ  к получению государственных и муниципальных услуг по принципу «одного окна» по месту пребывания, в том числе в многофункциональных центрах предоставления государственных и муниципальных услуг, в общей численности населения Октябрьского района</t>
  </si>
  <si>
    <t>Доля граждан, использующих механизм получения государственных и муниципальных услуг в электронном виде</t>
  </si>
  <si>
    <t xml:space="preserve"> Доля рабочих мест в органах местного самоуправления Октябрьского района, включенных в межведомственную систему электронного документооборота и делопроизводства</t>
  </si>
  <si>
    <t xml:space="preserve"> Количество информационных систем, введенных в эксплуатацию</t>
  </si>
  <si>
    <t>Доля домохозяйств, имеющих возможность подключения услуг доступа к сети Интернет со скоростью 100 Мбит/с с использованием проводных каналов связи или со скоростью 10 Мбит/с с использованием сетей подвижной радиотелефонной (сотовой) связи</t>
  </si>
  <si>
    <t>Рост средней скорости в сети Интернет (Мбит/с)</t>
  </si>
  <si>
    <t xml:space="preserve"> Доля государственных и муниципальных услуг, предоставляемых на базе МФЦ с использованием интегрированной информационной системы единой сети МФЦ, от общего числа государственных и муниципальных услуг, предоставляемых в МФЦ</t>
  </si>
  <si>
    <t xml:space="preserve"> Доля обязательных государственных услуг, по которым осуществляется электронное взаимодействие</t>
  </si>
  <si>
    <t xml:space="preserve"> Доля муниципальных услуг муниципальных образований Октябрьского района, предоставление которых организовано в МФЦ, в общем количестве муниципальных услуг муниципальных образований Октябрьского района, предоставляемых в МФЦ в соответствии с разделом IV Реестра государственных услуг Ростовской области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</si>
  <si>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</si>
  <si>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Индекс производства продукции жи­вотноводства в хозяй­ствах всех категорий (в сопоставимых ценах) </t>
  </si>
  <si>
    <t xml:space="preserve">Количество высокопроизводительных рабочих мест </t>
  </si>
  <si>
    <t>Индекс производства продукции растениеводства в хозяйствах всех категорий (в сопоставимых ценах)</t>
  </si>
  <si>
    <t>Валовой сбор зерновых и зернобобовых культур в хозяйствах всех категорий</t>
  </si>
  <si>
    <t>Валовой сбор овощей открытого грунта в сельскохо­зяйственных организациях, крестьянских (фермерских) хозяйствах, включая индивидуальных предпринимателей</t>
  </si>
  <si>
    <t>Доля площади, засеваемой элитными семенами, в общей площади посевов, занятой семенами сортов растений</t>
  </si>
  <si>
    <t>Производство скота и птицы на убой в хозяйствах всех ка­тегорий (в живом весе)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</si>
  <si>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</si>
  <si>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тыс. голов</t>
  </si>
  <si>
    <t>Приобретение сельхозтехники сельскохозяйственными организациями, крестьянскими (фермерскими) хозяйствами, включая индивиду­альных предпринимателей:</t>
  </si>
  <si>
    <t>комбайны зерноуборочные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</si>
  <si>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</si>
  <si>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кв.м.</t>
  </si>
  <si>
    <t xml:space="preserve">Процент освоения лимита бюджетных средств на поддержку агропромышленного комплекса </t>
  </si>
  <si>
    <t xml:space="preserve">Доля фактически освещенных улиц в общей протяженности улиц населенных пунктов муниципальных образований Октябрьского района     </t>
  </si>
  <si>
    <t xml:space="preserve">Уровень газификации Октябрьского района     </t>
  </si>
  <si>
    <t xml:space="preserve">Доля объема электрической энергии (далее – ЭЭ), потребляемой бюджетным учреждением (далее – БУ), расчеты за которую осуществляются на основании показаний приборов учета, в общем объеме ЭЭ, потребляемой БУ на территории Октябрьского района </t>
  </si>
  <si>
    <t>Доля объема тепловой энергии (далее – ТЭ), потребляемой БУ, расчеты за которую осуществляются на основании показаний приборов учета, в общем объеме ТЭ, потребляемой БУ на территории Октябрьского района</t>
  </si>
  <si>
    <t>Доля объема холодной воды, потребляемой БУ, расчеты за потребление которой осуществляются на основании показаний приборов учета, в общем объеме горячей воды, потребляемой на территории Октябрьского района</t>
  </si>
  <si>
    <t>Доля объема природного газа, потребляемого БУ, расчеты за который осуществляется на основании показаний приборов учета, в общем объеме природного газа, потребляемого БУ на территории Октябрьского района.</t>
  </si>
  <si>
    <t>Протяженность реконструированных и восстановленных электрических сетей</t>
  </si>
  <si>
    <t>Протяженность построенных, реконструированных и восстановленных сетей наружного (уличного) освещения</t>
  </si>
  <si>
    <t>Количество разработанной проектно-сметной документации на строительство и реконструкцию объектов газоснабжения</t>
  </si>
  <si>
    <t>Протяженность построенных и реконструированных сетей газоснабжения</t>
  </si>
  <si>
    <t>Доля лиц, принявших участие в программах дополнительного профессионального образования и иных мероприятиях по профессиональному развитию, в общем количестве лиц, состоящих в резерве управленческих кадров</t>
  </si>
  <si>
    <t>Наличие бюджетного прогноза Октябрьского района на долгосрочный период</t>
  </si>
  <si>
    <t>Предоставление финансовой поддержки местным бюджетам из бюджета Октябрьского района в соответствии с требованиями бюджетного законодательства</t>
  </si>
  <si>
    <t xml:space="preserve"> Наличие просроченной кредиторской задолженности бюджета Октябрьского района и бюджетов  муниципальных образований Октябрьского района</t>
  </si>
  <si>
    <t>Темп роста налоговых и неналоговых доходов консолидированного бюджета Октябрьского района</t>
  </si>
  <si>
    <t xml:space="preserve">Прирост доходов консолидированного бюджета района за счет расширения базы налоговых поступлений  </t>
  </si>
  <si>
    <t>Доля расходов бюджета Октябрьского района, формируемых в рамках муниципальных программ Октябрьского района, в общем объеме расходов бюджета района</t>
  </si>
  <si>
    <t>Своевременное внесение проектов решений Собрания депутатов Октябрьского района о бюджете на очередной финансовый год и плановый период и об отчете об исполнении бюджета района, в сроки, установленные Бюджетным кодексом Российской Федерации</t>
  </si>
  <si>
    <t>Исполнение расходных обязательств Октябрьского района</t>
  </si>
  <si>
    <t>Размер резервного фонда Администрации Октябрьского района не должен  превышать 3 процента утвержденного решением Собрания депутатов общего объема расходов</t>
  </si>
  <si>
    <t>Отношение объема муниципального долга Октябрьского района к общему объему доходов бюджета Октябрьского района без учета объема безвозмездных поступлений</t>
  </si>
  <si>
    <t xml:space="preserve"> Доля расходов на обслуживание муниципального долга Октябрьского района в объеме расходов бюджета Октябрьского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</si>
  <si>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Наличие просроченной задолженности по долговым обязательствам</t>
  </si>
  <si>
    <t>Доля организаций сектора муниципального управления, которые обеспечены доступом к работе в единой информационной системе управления общественными финансами Октябрьского района.</t>
  </si>
  <si>
    <t>Выравнивание бюджетной обеспеченности муниципальных образований в соответствии с требованиями бюджетного законодательства</t>
  </si>
  <si>
    <t>Доля просроченной кредиторской задолженности к расходам муниципальных образований Октябрьского района</t>
  </si>
  <si>
    <t>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</t>
  </si>
  <si>
    <t>Мониторинг и оценка качества управления бюджетным процессом в муниципальных образованиях Октябрьского района</t>
  </si>
  <si>
    <t>Количество муниципальных образований Октябрьского района, оценка качества управления бюджетным процессом которых соответствует I степени качества</t>
  </si>
  <si>
    <t>Мониторинг соблюдения органами местного самоуправления Октябрьского района бюджетного законодательства</t>
  </si>
  <si>
    <t xml:space="preserve"> Внесение проектов решений о местных бюджетах на очередной финансовый год и плановый период на рассмотрение представительных органов муниципальных образований и их принятие в сроки, установленные Бюджетным кодексом РФ</t>
  </si>
  <si>
    <t>Проведение финансово-экономической учебы, совещаний, конференций в целях повышения уровня подготовки сотрудников финансовых служб в части вопросов, регулирующих бюджетные правоотношения</t>
  </si>
  <si>
    <t xml:space="preserve">Количество правонарушений, совершенных несовершеннолетним   </t>
  </si>
  <si>
    <t xml:space="preserve"> Количество состоящих на учете асоциальных семей</t>
  </si>
  <si>
    <t>Уровень раскрываемости преступлений</t>
  </si>
  <si>
    <t>Доля граждан, опрошенных в ходе мониторинга общественного мнения, которые лично сталкивались с конфликтами на межнациональной почве, более 1 процентов (процентов)</t>
  </si>
  <si>
    <t xml:space="preserve">Количество зарегистрированных преступлений с применением огнестрельного оружия, взрывчатых веществ и взрывных устройств в общем числе зарегистрированных преступлений в Октябрьском районе  </t>
  </si>
  <si>
    <t>Проведение информационных и пропагандистских мероприятий, направленных на недопущение формирования у граждан террористических намерений и настроений (количество мероприятий  профилактической направленности)</t>
  </si>
  <si>
    <t xml:space="preserve"> Количество зарегистрированных ТОС </t>
  </si>
  <si>
    <t>Доля зарегистрированных ТОС к их общему количеству в Октябрьском районе</t>
  </si>
  <si>
    <t>Количество реализованных проектов</t>
  </si>
  <si>
    <t>Доля обустроенных мест массового отдыха населения (парков) муниципального образования «Октябрьский район» от общего количества мест массового отдыха населения в муниципальном образовании «Октябрьский район»</t>
  </si>
  <si>
    <t xml:space="preserve"> Доля благоустроенных общественных территорий от общего количества общественных территорий муниципального образования «Октябрьский район»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</si>
  <si>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 «Октябрьский район»</t>
  </si>
  <si>
    <t>Количество руководителей и специалистов жилищно­коммунального комплекса в сфере благоустройства, прошедших обучение в специализированных организациях</t>
  </si>
  <si>
    <t>Количество зарегистрированных нарушений правил дорожного движения на территории Октябрьского района</t>
  </si>
  <si>
    <t>Доля учащихся (воспитанников) образовательных организаций задействованных в мероприятиях по профилактике ДТП</t>
  </si>
  <si>
    <t xml:space="preserve">Доля семей, имеющих детей – инвалидов и детей с ОВЗ, получивших  различные виды помощи от общественных организаций и фондов </t>
  </si>
  <si>
    <t>Доля охвата семей, имеющих детей-инвалидов и детей с ОВЗ, получивших дополни-тельные меры социальной поддержки</t>
  </si>
  <si>
    <t xml:space="preserve"> Количество реализованных местных инициатив</t>
  </si>
  <si>
    <t>Объем привлеченных средств для реализации местных инициатив.</t>
  </si>
  <si>
    <t>Доля образовательных учреждений, использующих в учебно-воспитательной работе культурно-исторические традиции.</t>
  </si>
  <si>
    <t xml:space="preserve">Проведение мероприятий (конференций, сборов конкурсов), направленных на укрепление межэтнических, дружеских отношений на территории  Октябрьского района </t>
  </si>
  <si>
    <t>Участие дружинников в дежурствах, которые осуществляются в соответствии с договорами, заключенными между Администрацией Октябрьского района и войсковыми обществами</t>
  </si>
  <si>
    <t>Доля казачьих обществ охваченных методической работой по организации несения государственной и иной службы</t>
  </si>
  <si>
    <t>Подпрограмма 1."Создание условий для привлечения членов казачьих обществ к несению государственной и иной службы".</t>
  </si>
  <si>
    <t>Подпрограмма 2. Увеличение количества образовательных организаций, использующих в образовательном процессе казачий компонент</t>
  </si>
  <si>
    <t>Доля учебных и образовательных учреждений района, применяющих в ходе образовательного и воспитательного процесса казачий компонент к общему числу общеобразовательных учреждений района</t>
  </si>
  <si>
    <t>Доля удовлетворенности родителей (законных представителей) качеством предоставляемых услуг в  образовательных организациях со статусом «Казачий».</t>
  </si>
  <si>
    <t>Доля сельского населения в общей численности населения Ростовской области</t>
  </si>
  <si>
    <t>Соотношение среднемесячных располагаемых ресурсов сельского и городского домохозяйств</t>
  </si>
  <si>
    <t xml:space="preserve"> Доля общей площади благоустроенных жилых помещений в сельских населенных пунктах</t>
  </si>
  <si>
    <t xml:space="preserve">Обеспеченность сельского населения питьевой водой </t>
  </si>
  <si>
    <t>Уровень газификации домов (квартир) в сельской местности</t>
  </si>
  <si>
    <t xml:space="preserve"> Объем ввода (приобретения) жилья для граждан, проживающих на сельских территориях</t>
  </si>
  <si>
    <t>Объем ввода жилья, предоставленного гражданам по договорам найма жилого помещения</t>
  </si>
  <si>
    <t>Численность работников,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по ученическим договорам</t>
  </si>
  <si>
    <t>Численность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сельскохозяйственными товаропроизводителями для прохождения производственной практик</t>
  </si>
  <si>
    <t>Ввод в действие распределительных газовых сетей</t>
  </si>
  <si>
    <t>Ввод в действие локальных водопроводов</t>
  </si>
  <si>
    <t>Количество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</t>
  </si>
  <si>
    <t>Количество реализованных проектов по благоустройству сельских территорий</t>
  </si>
  <si>
    <t>Количество населенных пунктов, в которых реализованы проекты по созданию современного облика сельских территорий</t>
  </si>
  <si>
    <t xml:space="preserve">Ввод в эксплуатацию автомобильных дорог общего пользования с 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сельско­хозяйственной продукции </t>
  </si>
  <si>
    <t>Подпрограмма 1. «Социальная поддержка отдельных категорий граждан»</t>
  </si>
  <si>
    <t>Подпрограмма 1. «Поддержка молодежных инициатив»</t>
  </si>
  <si>
    <t>Подпрограмма 3. «Развитие кадровых ресурсов в здравоохранении».</t>
  </si>
  <si>
    <t>Подпрограмма 2. «Социальная поддержка семей с детьми»</t>
  </si>
  <si>
    <t>Подпрограмма 3. «Обеспечение оздоровления и отдыха детей»</t>
  </si>
  <si>
    <t xml:space="preserve"> Подпрограмма 4.  «Модернизация и развитие системы социального обслуживания населения»</t>
  </si>
  <si>
    <t>Доля граждан пожилого возраста, охваченных различными формами социального обслуживания к общей численности пожилого населения Октябрьского района</t>
  </si>
  <si>
    <t xml:space="preserve"> Количество приемных семей для граждан пожилого возраста и инвалидов</t>
  </si>
  <si>
    <t>Подпрограмма 5. «Октябрьское долголетие»</t>
  </si>
  <si>
    <t>Количество размещенной информации по вопросам социальной защиты и реа-билитации инвалидов,  статей о толерантном отношении к инвалидам,  количество проведённых для инвалидов культурно-массовых и развлекательных мероприятий, выставок.</t>
  </si>
  <si>
    <t xml:space="preserve">Удельный вес транспортных средств, используемых для перевозки населения, соответствующих требованиям доступности для инвалидов, от общего количества транспортных средств, осуществляющих перевозки пассажиров  </t>
  </si>
  <si>
    <t>Доля воспользовавшихся социальным такси от общего количества поступивших заявок</t>
  </si>
  <si>
    <t>Подпрограмма 2. «Обеспечение реализации муниципальной программы Октябрьского района «Развитие культуры»</t>
  </si>
  <si>
    <t>Подпрограмма 1. «Охрана окружающей среды в Октябрьском районе»Повышение уровня экологической безопасности и сохранение природных экосистем</t>
  </si>
  <si>
    <t>Подпрограмма 2. «Развитие водохозяйственного комплекса Октябрьского района»</t>
  </si>
  <si>
    <t>Подпрограмма 3. «Повышение эффективности деятельности по обращению с отходами на территории Октябрьского района»</t>
  </si>
  <si>
    <t>Подпрограмма 1. «Развитие инфраструктуры спорта в Октябрьском районе»</t>
  </si>
  <si>
    <t>Подпрограмма 2. «Развитие физической культуры и массового спорта в Октябрьском районе»</t>
  </si>
  <si>
    <t>Подпрограмма 1. «Создание благоприятных условий для привлечения инвестиций в Октябрьский район»</t>
  </si>
  <si>
    <t>Подпрограмма 2. «Развитие субъектов малого и среднего предпринимательства в Октябрьском районе»</t>
  </si>
  <si>
    <t>Подпрограмма 3. «Инновационное развитие Октябрьского района»</t>
  </si>
  <si>
    <t>Подпрограмма 2. «Оптимизация и повышение качества предоставления государственных и муниципальных услуг в Октябрьском районе, в том числе на базе многофункциональных центров предоставления государственных и муниципальных услуг»</t>
  </si>
  <si>
    <t>Подпрограмма 1. «Развитие цифровых технологий и цифрового взаимодействия»</t>
  </si>
  <si>
    <t>Подпрограмма 1. «Развитие отраслей агропромышленного комплекса»</t>
  </si>
  <si>
    <t>Подпрограмма 2. «Устойчивое развитие сельских территорий»</t>
  </si>
  <si>
    <t>Подпрограмма  3. «Обеспечение реализации муниципальной программы Октябрьского района «Развитие сельского хозяйства и регулирование рынков сельскохозяйственной продукции, сырья и продовольствия»</t>
  </si>
  <si>
    <t xml:space="preserve"> Объем потребления топливно-энергетических ресурсов, оплачиваемых за счет бюджетных средств, в организациях с участием муниципального образования
- уровень газификации Октябрьско-го района     
</t>
  </si>
  <si>
    <t>   Подпрограмма 1. «Развитие муниципального управления в Октябрьском районе»</t>
  </si>
  <si>
    <t>   Подпрограмма 2. «Развитие муниципальной службы в Октябрьском районе»</t>
  </si>
  <si>
    <t>Подпрограмма 1. «Долгосрочное финансовое планирование»</t>
  </si>
  <si>
    <t>Подпрограмма 2. «Нормативно-методическое обеспечение и организация бюджетного процесса»</t>
  </si>
  <si>
    <t>Подпрограмма 3. «Управление муниципальным долгом Октябрьского района»</t>
  </si>
  <si>
    <t>Подпрограмма 4. «Внедрение муниципальной интегрированной информационной системы управления общественными финансами «Электронный бюджет»</t>
  </si>
  <si>
    <t>Подпрограмма 5. «Поддержание устойчивого исполнения бюджетов муниципальных образований Октябрьского района »</t>
  </si>
  <si>
    <t>Подпрограмма 6. «Содействие повышению качества управления муниципальными финансами»</t>
  </si>
  <si>
    <t>Подпрограмма 1. «Профилактика правонарушений в муниципальном образовании «Октябрьский район»</t>
  </si>
  <si>
    <t>  Подпрограмма 2. «Комплексные меры противодействия злоупотреблению наркотиками и их незаконному обороту»</t>
  </si>
  <si>
    <t>    Подпрограмма 3. «Профилактика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«Октябрьский район»</t>
  </si>
  <si>
    <t>   Подпрограмма 4. «Противодействие коррупции в Октябрьском районе»</t>
  </si>
  <si>
    <t>Подпрограмма 2. «Проведение мероприятий по выявлению лучшего территориального общественного самоуправления в поселениях»</t>
  </si>
  <si>
    <t>Подпрограмма 1. «Создание системы профилактических мер по формированию законопослушного поведения участников дорожного движения»</t>
  </si>
  <si>
    <t>Подпрограмма 2. «Совершенствование системы мер по предупреждению детского дорожно-транспортного травматизма»</t>
  </si>
  <si>
    <t>Подпрограмма 1. «Создание системы раннего выявления и комплексной реабилитации детей-инвалидов и детей с ОВЗ, направленной на сохранение и укрепление здоровье»</t>
  </si>
  <si>
    <t>Подпрограмма 2. «Развитие системы образования для детей – инвалидов и детей с ОВЗ всех возрастных групп»</t>
  </si>
  <si>
    <t>Подпрограмма 3. «Расширение возможностей детей – инвалидов и детей с ограниченными возможностями здоровья для самореализации и социализации»</t>
  </si>
  <si>
    <t>Подпрограмма 4."Развитие социального партнерства"</t>
  </si>
  <si>
    <t>Подпрограмма 1. «Организация работы по реализации местных инициатив граждан в Октябрьском районе»</t>
  </si>
  <si>
    <t>Подпрограмма 2. «Организация работы по развитию местных инициатив граждан в Октябрьском районе»</t>
  </si>
  <si>
    <t>Подпрограмма 1. «Создание условий для обеспечения доступным и комфортным жильемсельского населения и развитие рынка труда (кадрового потенциала) на сельских территориях»</t>
  </si>
  <si>
    <t>Подпрограмма 2. «Создание и развитие инфраструктуры на сельских территориях»</t>
  </si>
  <si>
    <t>Подпрограмма 1. «Выявление и сопровождение семей, оказавшихся в социально опасном положении»</t>
  </si>
  <si>
    <t>Подпрограмма 2. «Система поддержки неблагополучных семей: оказание медицинской, социальной, юридической и психолого-педагогической помощи семьям, оказавшимся в социально опасном положении»»</t>
  </si>
  <si>
    <t>статистичекий</t>
  </si>
  <si>
    <t>расчетный</t>
  </si>
  <si>
    <t>Подпрограмма 1. «Развитие общего и дополнительного образования»</t>
  </si>
  <si>
    <t>Подпрограмма 2. «Обеспечение реализации муниципальной программы Октябрьского района «Развитие образования» и прочие мероприятия»</t>
  </si>
  <si>
    <t>Подпрограмма 1. «Образование - старт в будущее»</t>
  </si>
  <si>
    <t>Подпрограмма 2 . «Центр культурного  развития – путь к успеху»</t>
  </si>
  <si>
    <r>
      <t xml:space="preserve">Подпрограмма 3. </t>
    </r>
    <r>
      <rPr>
        <b/>
        <i/>
        <sz val="12"/>
        <color indexed="8"/>
        <rFont val="Times New Roman"/>
        <family val="1"/>
      </rPr>
      <t>«Выявление и сопровождение одаренных детей в области искусства и спорта»</t>
    </r>
  </si>
  <si>
    <t>Подпрограмма 4. «Развитие сотрудничества с Вузами»</t>
  </si>
  <si>
    <t>Подпрограмма 1. «Адаптация приоритетных объектов социальной инфраструктуры, транспортной и инженерной инфраструктуры для беспрепятственного доступа и получения услуг инвалидами и другими маломобильными группами населения»»</t>
  </si>
  <si>
    <t>Подпрограмма2. «Формирование толерантного отношения общества к инвалидам и другим маломобильным группам населения»</t>
  </si>
  <si>
    <t>Подпрограмма 1. «Развитие территорий для жилищного строительства в Октябрьском районе»</t>
  </si>
  <si>
    <t>Подпрограмма 2. «Стимулирование развития рынка жилья»</t>
  </si>
  <si>
    <t>Подпрограмма 3. «Оказание мер государственной поддержки в улучшении жилищных условий отдельным категориям граждан»</t>
  </si>
  <si>
    <t>Подпрограмма 1. «Пожарная безопасность и защита от чрезвычайных ситуаций»</t>
  </si>
  <si>
    <t>Подпрограмма 2. «Обеспечение безопасности на воде»</t>
  </si>
  <si>
    <t>Подпрограмма  3. «Создание системы обеспечения вызова экстренных оперативных служб по единому номеру «112»</t>
  </si>
  <si>
    <t>Подпрограмма 4. «Создание аппаратно-программного комплекса «Безопасный город» на территории Октябрьского района»</t>
  </si>
  <si>
    <t>Подпрограмма 1. «Развития культурного потенциала Октябрьского района»</t>
  </si>
  <si>
    <t>Подпрограмма 1. «Развитие инфраструктуры в сфере туризма»</t>
  </si>
  <si>
    <t>Доля населения Октябрьского района, охваченного системой оповещения о чрезвычайных ситуациях</t>
  </si>
  <si>
    <t xml:space="preserve"> Доля населения Октябрьского района, охваченного аппаратно-программным комплексом «Безопасный город»</t>
  </si>
  <si>
    <t>Обеспечение дошкольным образованием детей в возрасте от 1,5 лет до 3 лет</t>
  </si>
  <si>
    <t>Соотношение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Ростовской области</t>
  </si>
  <si>
    <t>Сопровождение субъектов МСП, заключивших экспортный контракт по итогам акселерационной поддержки</t>
  </si>
  <si>
    <t>Удельный вес детей – инвалидов, в возрасте от 5 до 18 лет, систематически занимающихся дополнительным образованием от общей численности детей – инвалидов в возрасте от 5 до 18 лет</t>
  </si>
  <si>
    <t>Доля учащихся, обучающихся во вторую смену</t>
  </si>
  <si>
    <t>Увеличение количества услуг психолого-педагогическо, методической и консультативной помощи родителям (законным представителя) детей, а также граждан, желающих принять на воспитание детей, оставшихся без попечения родителей, в т.ч. с привлечение НКО</t>
  </si>
  <si>
    <t>Увеличение численности обучающихся, вовлеченных в деятельность общественных объединений на базе образователь-ных объединений на базе общего, среднего и высшего профессиональ-ного образования</t>
  </si>
  <si>
    <t>Удельный вес численности выпускников профессионального  образования,  трудоустроившихся  в  первый  год  после окончания обучения, в общей численности выпускников</t>
  </si>
  <si>
    <t>данные СХЛ</t>
  </si>
  <si>
    <t>Удельный вес численности выпускников образовательных учреждений  высшего  образования,  трудоустроившихся  в  первый  год  после  окончания обучения, в общей численности выпускников</t>
  </si>
  <si>
    <t>данные ДГАУ</t>
  </si>
  <si>
    <t xml:space="preserve">Доля обучающихся, получающих начальное общее образование в муниципальных
образовательных организациях,получающих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
</t>
  </si>
  <si>
    <t>Показатели результативности использования субсидии</t>
  </si>
  <si>
    <t>Численность учащихся 2, 3-х классов, охваченных программой «Всеобуч по плаванию</t>
  </si>
  <si>
    <t>Доля детей, оздоровленных в лагерях дневного пребывания, от численности детей в возрасте от 6 лет и 6 месяцев до 17 лет включительно, обучающихся образователь-ных организациях</t>
  </si>
  <si>
    <t>минобр</t>
  </si>
  <si>
    <t>минтруд</t>
  </si>
  <si>
    <t>Строительная готовность  (Реконструкция объекта незавершенного строительства школа-детский сад в х. Яново-Грушевский Октябрьского района Ростовской области);</t>
  </si>
  <si>
    <t xml:space="preserve">Строительная готовность  (Строительство здания начальной школы на 200 мест на территории МБОУ СОШ № 73 ст. Кривянская, ул.Кирпичная,1
</t>
  </si>
  <si>
    <t xml:space="preserve">Строительная готовность  (Реконструкция МБОУ СОШ № 61, расположенной по адресу: Ростовская область, Октябрьский район, п. Персиановский, ул. Мичурина, 17. Строительство здания блока начальных классов на 200 мест.)
</t>
  </si>
  <si>
    <t>минспорта</t>
  </si>
  <si>
    <t>Строительная готовность (Реконструкция здания МБОУ СОШ № 77 им. С.И. Петрушко, расположенной по адресу: Ростовская область, Октябрьский район, п. Казачьи Лагери, ул. Петрушко, 1. Строительство здания блока начальных классов на 100 мест)</t>
  </si>
  <si>
    <t>тыс.ед</t>
  </si>
  <si>
    <t>Количество муниципальных объектов образования в которых проведены мероприятия по замене оконных и наружных дверных блоков</t>
  </si>
  <si>
    <t>Доля обучающихся в общеобразовательных организациях, обеспеченных организованным подвозом к местам обучения школьными автобусами, от общего числа обучающихся, которым необходимо организовать подвоз к местам обучения школьными автобусами в соответствии с действующими нормативными правовыми актами Российской Федерации</t>
  </si>
  <si>
    <t>Количество единиц приобретенных транспортных средств (МБОУ ДО ДЮСШ)</t>
  </si>
  <si>
    <t xml:space="preserve">Создание в общеобразовательных организациях, расположенных в сельской местности условий для занятий физической культурой и спортом 
(20 год-СОШ № 26, 21 год-СОШ № 68)
</t>
  </si>
  <si>
    <t>Доля студентов, вовлеченных в клубное студенческое движение, от общего числа студентов</t>
  </si>
  <si>
    <t>Подпрограмма 2. «Формирование эффективной системы поддержки добровольческой деятельности»</t>
  </si>
  <si>
    <t>Доля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накопительным итогом (процентов)</t>
  </si>
  <si>
    <t xml:space="preserve">Доля молодежи, задействованной в мероприятиях по вовлечению в творческую деятельность, от общего числа молодежи в муниципальном образовании (процентов)  </t>
  </si>
  <si>
    <t>«Доля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(процентов)</t>
  </si>
  <si>
    <t>Общая площадь жилья по району на конец отчетного года</t>
  </si>
  <si>
    <t>тыс.кв.м.</t>
  </si>
  <si>
    <t xml:space="preserve">Общая площадь жилых помещений, приходящихся в среднем на одного жителя 
района
</t>
  </si>
  <si>
    <t>Ввод в действие жилых домов</t>
  </si>
  <si>
    <t>Ввод жилья на одного проживающего</t>
  </si>
  <si>
    <t>Увеличение протяженности сетей централизованной канализации</t>
  </si>
  <si>
    <t>Повышение уровня газификации района</t>
  </si>
  <si>
    <t>Количество волонтеров, вовлеченных в программу «Волонтеры культуры»</t>
  </si>
  <si>
    <t>Количество пользователей, получивших библиотечные услуги с использованием новых информацион-ных технологий</t>
  </si>
  <si>
    <t xml:space="preserve">Доля музейных предметов, внесенных в электронный каталог,
от общего числа предметов основного фонда
</t>
  </si>
  <si>
    <t>Количество организаций культуры получивших современное оборудование</t>
  </si>
  <si>
    <t xml:space="preserve">Подпрограмма 2. «Развитие въездного и внутреннего туризма» </t>
  </si>
  <si>
    <t>Количество лиц, размещенных в коллективных средствах размещения</t>
  </si>
  <si>
    <t>Количество созданных новых рабочих мест на объектах, связанных с туризмом и отдыхом</t>
  </si>
  <si>
    <t>Количество пожаров в населенных пунктах района</t>
  </si>
  <si>
    <t>Количество пожаров на территории Октябрьского района</t>
  </si>
  <si>
    <t>Увеличение численности членов казачьего общества, привлеченных к несению службы.</t>
  </si>
  <si>
    <t xml:space="preserve">Формирование добровольных народных (казачьих) дружин. </t>
  </si>
  <si>
    <t>Доля учащихся задействованных в практике использования в учебно-воспитательной работе культурно-исторические традиции дон¬ского казачества к общему числу обучающихся</t>
  </si>
  <si>
    <t>тыс.чел.</t>
  </si>
  <si>
    <t>Количество туристов, посетивших район</t>
  </si>
  <si>
    <t>тыс.человек</t>
  </si>
  <si>
    <t xml:space="preserve"> Инвестиции в основной капитал крупных и средних организаций района</t>
  </si>
  <si>
    <t>Увеличение доли сотрудников, прошедших обучение в сфере информационных технологий</t>
  </si>
  <si>
    <t>Использование отечественного программного обеспечения на компьютерной технике органов местного самоуправления</t>
  </si>
  <si>
    <t>Увеличение доли взаимодействия граждан и коммерческих организаций с региональными и местными органами власти и организациями государственной и муниципальной собственности Ростовской области, осуществляемого в цифровом виде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</si>
  <si>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</t>
  </si>
  <si>
    <t>процентов</t>
  </si>
  <si>
    <t>Снижение количества лиц, погибших в результате дорожно-транспортных происшествий</t>
  </si>
  <si>
    <t>человек</t>
  </si>
  <si>
    <t>Подпрограмма 1. «Развитие транспортной инфраструктуры Октябрьского района»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</si>
  <si>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</si>
  <si>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Количество километров построенных (реконструи-рованных), капитально отремонтированных, отремонтированных дорог</t>
  </si>
  <si>
    <t>Подпрограмма 2. «Повышение безопасности дорожного движения на территории Октябрьского района»</t>
  </si>
  <si>
    <t xml:space="preserve">Количество дорожно-транспортных происшествий на автомобильных дорогах местного значения Октябрьского района </t>
  </si>
  <si>
    <t>Подпрограмма 3. «Развитие транспортного комплекса и внедрение спутниковых навигационных технологий на транспорте»</t>
  </si>
  <si>
    <t>Количество обновленного (вновь приобретенного) подвижного состава автомобильного транспорта</t>
  </si>
  <si>
    <t>Количество межмуниципальных и внутрирайонных маршрутов пассажирских перевозок</t>
  </si>
  <si>
    <t>Увеличение пассажирооборота транспорта общего пользования</t>
  </si>
  <si>
    <t>тыс. чел</t>
  </si>
  <si>
    <t>Объем производства валовой продукции сельского хозяйства</t>
  </si>
  <si>
    <t>млрд.руб</t>
  </si>
  <si>
    <t>Увеличение доли животноводства в структуре сельского хозяйства</t>
  </si>
  <si>
    <t>Увеличение доли экспорта сельскохозяйственной продукции</t>
  </si>
  <si>
    <t>Ежегодный рост заработной платы в сельхозпредприятиях района</t>
  </si>
  <si>
    <t>Увеличение количества вовлеченных в субъекты МСП, осуществляющих деятельность в сфере сельского хозяйства, в том числе за счет средств господдержки, в рамках федерального проекта</t>
  </si>
  <si>
    <t xml:space="preserve"> Увеличение доли граждан, принявших участие в решение вопросов городской среды</t>
  </si>
  <si>
    <t>Число некоммерческих организаций, в том числе социально ориентированных, зарегистрированных на территории Октябрьского района и оказывающих социальные услуги населению</t>
  </si>
  <si>
    <t>Ведомственный</t>
  </si>
  <si>
    <r>
      <t xml:space="preserve">Число реализованных </t>
    </r>
    <r>
      <rPr>
        <sz val="11"/>
        <color indexed="8"/>
        <rFont val="Times New Roman"/>
        <family val="1"/>
      </rPr>
      <t>(социально) значимых инициатив, проектов некоммерческим сектором Октябрьского района</t>
    </r>
  </si>
  <si>
    <t>Число социально ориентированных некоммерческих организаций, получивших информационную и консультационную, методическую, организационную поддержку в реализации (социально) значимых инициатив, проектов на территории Октябрьского района</t>
  </si>
  <si>
    <t>Число социально ориентированных некоммерческих организаций, получивших финансовую поддержку за счет средств местного бюджета путем предоставления субсидий на реализацию социально значимого проекта;</t>
  </si>
  <si>
    <t>Число публикации в СМИ, позиционирующих  деятельность социально ориентированных некоммерческих организаций</t>
  </si>
  <si>
    <t>Число мероприятий, направленных на повышение уровня знаний руководителей и работников социально ориентированных некоммерческих организаций, способствующих развитию кадрового потенциала СО НКО и повышению эффективности и профессионализма деятельности СО НКО</t>
  </si>
  <si>
    <t>Число социально ориентированных некоммерческих организаций, получивших имущественную поддержку социально ориентированным некоммерческим организациям Администрацией Октябрьского района;</t>
  </si>
  <si>
    <t>Число мероприятий, направленных на стимулирование конструктивной и созидательной гражданской активности,  развитие добровольчества и благотворительности, социального предпринимательства как ресурса развития общества</t>
  </si>
  <si>
    <t>Число реализованных (социально) значимых инициатив, проектов активными гражданами Октябрьского района</t>
  </si>
  <si>
    <t>Итого по муниципальной программе "Развитие образования"</t>
  </si>
  <si>
    <t>Итого по муниципальной программе «Одаренные дети Октябрьского района»</t>
  </si>
  <si>
    <t>Итого по муниципальной программе Октябрьского района «Развитие здравоохранения»</t>
  </si>
  <si>
    <t>Итого по муниципальнаой программе Октябрьского района «Молодежь Октябрьского района»</t>
  </si>
  <si>
    <t>Итого по муниципальной программе Октябрьского района  «Социальная поддержка граждан»</t>
  </si>
  <si>
    <t>Итого по муниципальной программе Октябрьского района «Доступная среда»</t>
  </si>
  <si>
    <t>Итого по муниципальной программе Октябрьского района «Территориальное планирование и обеспечение доступным и комфортным жильем населения Октябрьского района»</t>
  </si>
  <si>
    <t>Итиого по муниципальной программе Октябрьского района «Обеспечение качественными жилищно-коммунальными услугами населения Октябрьского района</t>
  </si>
  <si>
    <t>кол-во (1ФАП,1 фельд-шерский здравпункт, 1 ВА)</t>
  </si>
  <si>
    <t>Итого по муниципальной программе Октябрьского района «Пожарная безопасность и защита населения и территорий Октябрьского района от чрезвычайных ситуаций»</t>
  </si>
  <si>
    <t>Итого по муниципальной программе Октябрьского района «Развитие культуры»</t>
  </si>
  <si>
    <t>Итого по муниципальной программе Октябрьского района  «Развитие туризма»</t>
  </si>
  <si>
    <t>Итого по муниципальной программе Октябрьского района «Охрана окружающей среды и рациональное природопользование»</t>
  </si>
  <si>
    <t>Итого по муниципальной программе Октябрьского района  «Развитие физической культуры и спорта»</t>
  </si>
  <si>
    <t>Итого по муниципальной программе Октябрьского района  «Экономическое развитие и инновационная экономика»</t>
  </si>
  <si>
    <t>Итого по муниципальной программе «Развитие транспортной системы Октябрьского района»</t>
  </si>
  <si>
    <t xml:space="preserve"> Итого по муниципальнаойпрограмме Октябрьского района «Электронный муниципалитет»</t>
  </si>
  <si>
    <t>Итого муниципальной программе Октябрьского района «Развитие сельского хозяйстваи регулирование рынков сельскохозяйственной продукции, сырья и продовольствия»</t>
  </si>
  <si>
    <t>Итого по муниципальной программе Октябрьского района  «Энергоэффективность и развитие энергетики в Октябрьском районе»</t>
  </si>
  <si>
    <t>Итого по муниципальной программе Октябрьского района «Развитие муниципального управления, муниципальной службы»</t>
  </si>
  <si>
    <t>Итого по муниципальнаой программе Октябрьского района «Управление муниципальными финансами»</t>
  </si>
  <si>
    <t>Итого по муниципальной программе Октябрьского района «Обеспечение общественного порядка и профилактика правонарушений»</t>
  </si>
  <si>
    <t>Итого по муниципальной программе Октябрьского района «Развитие территориального общественного самоуправления»</t>
  </si>
  <si>
    <t>Итого по муниципальной программе Октябрьского района «Формирование современной городской среды на территории муниципального образования «Октябрьский район»</t>
  </si>
  <si>
    <t>Итого по муниципальной программе Октябрьского района «По формированию законопослушного поведения участников дорожного движения»</t>
  </si>
  <si>
    <t>Итого по муниципальной программе Октябрьского района «Социальное сопровождение детей – инвалидов, детей с ОВЗ и семей их воспитывающих»</t>
  </si>
  <si>
    <t>Итого по муниципальной программе Октябрьского района «Поддержка общественных  инициатив в Октябрьском районе»</t>
  </si>
  <si>
    <t>Итого по муниципальной программе Октябрьского района «Поддержка казачьих обществ в Октябрьском районе »</t>
  </si>
  <si>
    <t>Итого по муниципальной программе Октябрьского района «Комплексное развитие сельских территорий»</t>
  </si>
  <si>
    <t>Итого по муниципальной программе Октябрьского района "Профилактика социального сиротства и семейного неблагополучия в Октябрьском районе"</t>
  </si>
  <si>
    <t>Итого по муниципальной программе Октябрьского района «Поддержка социально ориентированных некоммерческих организаций в Октябрьском районе»</t>
  </si>
  <si>
    <t>Итого:</t>
  </si>
  <si>
    <t>млрд рублей</t>
  </si>
  <si>
    <t>млрд. руб.</t>
  </si>
  <si>
    <t>Увеличение количества пролеченных иностранных граждан</t>
  </si>
  <si>
    <t>Доля оздоровленных детей от численности детей школьного возраста, проживающих в Октябрьском районе</t>
  </si>
  <si>
    <t>Доля граждан пожилого возраста, участников культурно-досуговых формирований в общей численности пожилого населения Октябрьского района</t>
  </si>
  <si>
    <r>
      <t xml:space="preserve"> Д</t>
    </r>
    <r>
      <rPr>
        <sz val="11"/>
        <color indexed="8"/>
        <rFont val="Times New Roman"/>
        <family val="1"/>
      </rPr>
      <t>оля детей, переданных на воспитание в приемные семьи, под опеку или попечительство, в детские дома от общего числа выявленных детей, относящихся к категории детей-сирот и детей, оставшихся без попечения родителей</t>
    </r>
  </si>
  <si>
    <t xml:space="preserve">Ввод в действие локальных водопроводов </t>
  </si>
  <si>
    <t xml:space="preserve">Объем ввода (приобретения) жилья для граждан,  молодых семей и молодых специалистов </t>
  </si>
  <si>
    <t>Количество руководителей и заместителей руководителей образовательных организаций,  учреждений, прошедших обучение по реализации мероприятий антикоррупционного просвещения и воспитания в образовательных учреждениях (элективные, факультативные курсы, модули в рамках предметов, дисциплин правовой направленности)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</si>
  <si>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дош-кольного образования;</t>
  </si>
  <si>
    <t xml:space="preserve"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(нарастающим итогом) </t>
  </si>
  <si>
    <t>Доля населения старше трудоспособного возраста в общей численности населения района</t>
  </si>
  <si>
    <t>Доля граждан, получивших социальные услуги, в общем числе граждан, обратившихся за получением социальных услуг</t>
  </si>
  <si>
    <t>Доля граждан пожилого возраста, охваченных различными формами социального обслуживания, в общей численности граждан пожилого возраста, проживающих в Октябрьском районе.</t>
  </si>
  <si>
    <t xml:space="preserve"> Доля граждан, получивших меры социальной поддержки, в общей численности гра-ждан, имеющих право на их полу-чение и обратившихся за их получением</t>
  </si>
  <si>
    <t>Доля доступных для инвалидов и других маломобильных групп населения прио-ритетных обьектов в сфере культуры в общем количестве приоритетных обьектов в сфере культуры</t>
  </si>
  <si>
    <t>Доля доступных для инвалидов и других маломобильных групп населения прио-ритетных обьектов в сфере здравоохранения в общем количестве приоритетных обьектов в сфере здравоохранения</t>
  </si>
  <si>
    <t>Доля образовательных организаций (школы, сады, доп.обра-зование), в которых создана без барьерная среда для инклюзивного образования детей-инвалидов, в общем количестве образовательных организаций (школы, сады, доп.образование),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</si>
  <si>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Октябрьского района.</t>
  </si>
  <si>
    <t>Доля инвалидов положительно оценивающих отношение населения к проблемам инвалидов, в общей численности опрошенных инвалидов Октябрьского района</t>
  </si>
  <si>
    <t>Выполнение проектов внесения изменений в гене-ральные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Градострои-тельным кодексом Российской Федерации</t>
  </si>
  <si>
    <t xml:space="preserve">Количество предоставленных ипотечных кредитов </t>
  </si>
  <si>
    <t>Обеспечение доступности ипотечных кредитов при приобретении (строительстве) жилья отдельным категориям граждан</t>
  </si>
  <si>
    <t xml:space="preserve">Количество средств фото- и видеофиксации на автомобильных дорогах местного значения </t>
  </si>
  <si>
    <t>Доля транспортных средств, используемых при оказании скорой и неотложной медицинской помощи, жилищно-коммунальных услуг, осуществляющих перевозку пассажиров, включая детей, специальных, опасных, крупногабаритных и тяжеловесных грузов, оснащенных навигационно-связным оборудованием</t>
  </si>
  <si>
    <t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</si>
  <si>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</si>
  <si>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Доля педагогов и специалистов по молодежи прошедших обучение и повышение квалификации по программам профилактической направленности</t>
  </si>
  <si>
    <t>факт за 2020 год</t>
  </si>
  <si>
    <t>3⁄3</t>
  </si>
  <si>
    <t>Доля семей с детьми, получающих меры социальной поддержки, в общей численности семей района</t>
  </si>
  <si>
    <t>Темп роста объема инвестиций в основной капитал по полному кругу организаций</t>
  </si>
  <si>
    <t>Индекс производства пищевых продуктов (в сопостави­мых ценах)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</si>
  <si>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</si>
  <si>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</si>
  <si>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 xml:space="preserve">Индекс производительности труда к предыдущему году </t>
  </si>
  <si>
    <t>Валовой сбор картофеля в сельско­хозяйственных организациях, крестьянских (фермерских) хозяйствах, включая индивидуальных предпринимателей</t>
  </si>
  <si>
    <r>
      <t>&gt;</t>
    </r>
    <r>
      <rPr>
        <sz val="11"/>
        <color indexed="8"/>
        <rFont val="Times New Roman"/>
        <family val="1"/>
      </rPr>
      <t>91</t>
    </r>
  </si>
  <si>
    <t>1.1.</t>
  </si>
  <si>
    <t>2.1.</t>
  </si>
  <si>
    <t>3.1.</t>
  </si>
  <si>
    <t>6.1.</t>
  </si>
  <si>
    <r>
      <t xml:space="preserve">Число реализованных </t>
    </r>
    <r>
      <rPr>
        <i/>
        <sz val="11"/>
        <color indexed="8"/>
        <rFont val="Times New Roman"/>
        <family val="1"/>
      </rPr>
      <t>(социально) значимых инициатив, проектов некоммерческим сектором Октябрьского района</t>
    </r>
  </si>
  <si>
    <t>Создание центра местной активности  на территории Октябрьского района</t>
  </si>
  <si>
    <t>Доля детей – инвалидов, сис-тематически за-нимающихся физической культурой и спортом, от числе-нности детей – инвалидов, имеющих показания к таким занятиям.</t>
  </si>
  <si>
    <t>19.1.</t>
  </si>
  <si>
    <t>Приложение №2</t>
  </si>
  <si>
    <t>Отчет об исполнении количественных показателей муниципальных программ                                    Октябрьского района  за 2020 год</t>
  </si>
  <si>
    <t>Из 30 муниципальныз программ:  25 программ выполнены более чем на 90%, 5 муниципальных программ имеют низкий процент исполнения: 1."Одаренные дети" - 80,0%, 2.  «Обеспечение качественными жилищно-коммунальными услугами населения Октябрьского района" - 79,3%, 3. «Пожарная безопасность и защита населения и территорий Октябрьского района от чрезвычайных ситуаций» - 83,4%,   4. «Энергоэффективность и развитие энергетики в Октябрьском районе» - 61,8%,  5. «По формированию законопослушного поведения участников дорожного движения» - 83,8%.</t>
  </si>
  <si>
    <t>30. Муниципальная программа Октябрьского района                                                                                                                                                                            "Профилактика социального сиротства и семейного неблагополучия в Октябрьском районе"</t>
  </si>
  <si>
    <t>29. Муниципальная программа Октябрьского района                                                                                                            «Комплексное развитие сельских территорий»</t>
  </si>
  <si>
    <t>28. Муниципальная программа Октябрьского района                                                                                                             «Поддержка казачьих обществ в Октябрьском районе»</t>
  </si>
  <si>
    <t>27. Муниципальная программа Октябрьского района                                                                                                           «Одаренные дети Октябрьского района»</t>
  </si>
  <si>
    <t>26. Муниципальная программа Октябрьского района                                                                                                     «Поддержка общественных  инициатив в Октябрьском районе»</t>
  </si>
  <si>
    <t>1. Муниципальная программа Октябрьского района                                                                                                            «Развитие здравоохранения»</t>
  </si>
  <si>
    <t>3. Муниципальная программа Октябрьского района                                                                                                          «Молодежь Октябрьского района»</t>
  </si>
  <si>
    <t>4. Муниципальная программа Октябрьского района                                                                                                       «Социальная поддержка граждан»</t>
  </si>
  <si>
    <t>5. Муниципальная программа Октябрьского района                                                                                                            «Доступная среда»</t>
  </si>
  <si>
    <t>6. Муниципальная программа Октябрьского района                                                                                     «Территориальное планирование и обеспечение доступным и комфортным жильем населения Октябрьского района»</t>
  </si>
  <si>
    <t>7. Муниципальная программа Октябрьского района                                                                                                     «Обеспечение качественными жилищно-коммунальными услугами населения Октябрьского района</t>
  </si>
  <si>
    <t>8. Муниципальная программа Октябрьского района                                                                                                   «Пожарная безопасность и защита населения и территорий Октябрьского района от чрезвычайных ситуаций»</t>
  </si>
  <si>
    <t>9. Муниципальная программа Октябрьского района                                                                                                             «Развитие культуры»</t>
  </si>
  <si>
    <t>10. Муниципальная программа Октябрьского района                                                                                                         «Развитие туризма»</t>
  </si>
  <si>
    <t>11. Муниципальная программа Октябрьского района                                                                                                                «Охрана окружающей среды и рациональное природопользование»</t>
  </si>
  <si>
    <t>12. Муниципальная программа Октябрьского района                                                                                                          «Развитие физической культуры и спорта»</t>
  </si>
  <si>
    <t>13. Муниципальная программа Октябрьского района                                                                                                «Экономическое развитие и инновационная экономика»</t>
  </si>
  <si>
    <t>14. Муниципальная программа Октябрьского района                                                                                                      «Электронный муниципалитет»</t>
  </si>
  <si>
    <t>15. Муниципальная программа Октябрьского района                                                                                                             «Развитие транспортной системы Октябрьского района»</t>
  </si>
  <si>
    <t>16. Муниципальная программа Октябрьского района                                                                                                        «Развитие сельского хозяйстваи регулирование рынков сельскохозяйственной продукции, сырья и продовольствия»</t>
  </si>
  <si>
    <t>17. Муниципальная программа Октябрьского района                                                                                        «Энергоэффективность и развитие энергетики в Октябрьском районе»</t>
  </si>
  <si>
    <t>18. Муниципальная программа Октябрьского района                                                                                                             «Развитие муниципального управления, муниципальной службы»</t>
  </si>
  <si>
    <t>19. Муниципальная программа Октябрьского района                                                                                                     «Управление муниципальными финансами»</t>
  </si>
  <si>
    <t>20. Муниципальная программа Октябрьского района                                                                                                           «Обеспечение общественного порядка и профилактика правонарушений»</t>
  </si>
  <si>
    <t>21. Муниципальная программа Октябрьского района                                                                                                            «Развитие территориального общественного самоуправления»</t>
  </si>
  <si>
    <t>22. Муниципальная программа Октябрьского района                                                                                                        «Поддержка социально ориентированных некоммерческих организаций в Октябрьском районе»</t>
  </si>
  <si>
    <t>23. Муниципальная программа Октябрьского района                                                                                                «Формирование современной городской среды на территории муниципального образования «Октябрьский район»</t>
  </si>
  <si>
    <t>24. Муниципальная программа Октябрьского района                                                                                                                 «По формированию законопослушного поведения участников дорожного движения»</t>
  </si>
  <si>
    <t>25. Муниципальная программа Октябрьского района                                                                                                    «Социальное сопровождение детей – инвалидов, детей с ОВЗ и семей их воспитывающих»</t>
  </si>
  <si>
    <t>2. Муниципальная программа Октябрьского района  «Развитие образования»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</si>
</sst>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164" fontId="9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left" vertical="top"/>
    </xf>
    <xf numFmtId="164" fontId="59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" vertical="top" wrapText="1"/>
    </xf>
    <xf numFmtId="164" fontId="61" fillId="33" borderId="11" xfId="0" applyNumberFormat="1" applyFont="1" applyFill="1" applyBorder="1" applyAlignment="1">
      <alignment horizontal="center" vertical="top" wrapText="1"/>
    </xf>
    <xf numFmtId="164" fontId="62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164" fontId="60" fillId="33" borderId="11" xfId="0" applyNumberFormat="1" applyFont="1" applyFill="1" applyBorder="1" applyAlignment="1">
      <alignment horizontal="center" vertical="center" wrapText="1"/>
    </xf>
    <xf numFmtId="0" fontId="58" fillId="33" borderId="12" xfId="0" applyNumberFormat="1" applyFont="1" applyFill="1" applyBorder="1" applyAlignment="1">
      <alignment horizontal="center" vertical="center"/>
    </xf>
    <xf numFmtId="164" fontId="59" fillId="33" borderId="13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center" vertical="center" wrapText="1"/>
    </xf>
    <xf numFmtId="164" fontId="64" fillId="33" borderId="11" xfId="0" applyNumberFormat="1" applyFont="1" applyFill="1" applyBorder="1" applyAlignment="1">
      <alignment horizontal="center" vertical="center" wrapText="1"/>
    </xf>
    <xf numFmtId="164" fontId="59" fillId="33" borderId="11" xfId="0" applyNumberFormat="1" applyFont="1" applyFill="1" applyBorder="1" applyAlignment="1">
      <alignment horizontal="center" vertical="center"/>
    </xf>
    <xf numFmtId="0" fontId="65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left" vertical="top" wrapText="1"/>
    </xf>
    <xf numFmtId="0" fontId="65" fillId="33" borderId="11" xfId="0" applyFont="1" applyFill="1" applyBorder="1" applyAlignment="1">
      <alignment horizontal="center" vertical="center" wrapText="1"/>
    </xf>
    <xf numFmtId="164" fontId="66" fillId="33" borderId="11" xfId="0" applyNumberFormat="1" applyFont="1" applyFill="1" applyBorder="1" applyAlignment="1">
      <alignment horizontal="center" vertical="center" wrapText="1"/>
    </xf>
    <xf numFmtId="164" fontId="67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right" vertical="center" wrapText="1"/>
    </xf>
    <xf numFmtId="0" fontId="62" fillId="33" borderId="11" xfId="0" applyFont="1" applyFill="1" applyBorder="1" applyAlignment="1">
      <alignment horizontal="center" vertical="center" wrapText="1"/>
    </xf>
    <xf numFmtId="164" fontId="62" fillId="33" borderId="11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left" vertical="top" wrapText="1"/>
    </xf>
    <xf numFmtId="164" fontId="64" fillId="33" borderId="10" xfId="0" applyNumberFormat="1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166" fontId="64" fillId="33" borderId="11" xfId="0" applyNumberFormat="1" applyFont="1" applyFill="1" applyBorder="1" applyAlignment="1">
      <alignment horizontal="center" vertical="center" wrapText="1"/>
    </xf>
    <xf numFmtId="166" fontId="59" fillId="33" borderId="11" xfId="0" applyNumberFormat="1" applyFont="1" applyFill="1" applyBorder="1" applyAlignment="1">
      <alignment horizontal="center" vertical="center"/>
    </xf>
    <xf numFmtId="164" fontId="61" fillId="33" borderId="11" xfId="0" applyNumberFormat="1" applyFont="1" applyFill="1" applyBorder="1" applyAlignment="1">
      <alignment horizontal="center" vertical="center" wrapText="1"/>
    </xf>
    <xf numFmtId="12" fontId="63" fillId="33" borderId="11" xfId="0" applyNumberFormat="1" applyFont="1" applyFill="1" applyBorder="1" applyAlignment="1">
      <alignment horizontal="center" vertical="center" wrapText="1"/>
    </xf>
    <xf numFmtId="12" fontId="62" fillId="33" borderId="11" xfId="0" applyNumberFormat="1" applyFont="1" applyFill="1" applyBorder="1" applyAlignment="1">
      <alignment horizontal="right" vertical="center" wrapText="1"/>
    </xf>
    <xf numFmtId="0" fontId="69" fillId="33" borderId="11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left" vertical="top" wrapText="1"/>
    </xf>
    <xf numFmtId="0" fontId="69" fillId="33" borderId="11" xfId="0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/>
    </xf>
    <xf numFmtId="0" fontId="64" fillId="33" borderId="11" xfId="0" applyNumberFormat="1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vertical="top" wrapText="1"/>
    </xf>
    <xf numFmtId="0" fontId="71" fillId="33" borderId="11" xfId="0" applyFont="1" applyFill="1" applyBorder="1" applyAlignment="1">
      <alignment horizontal="center" vertical="top" wrapText="1"/>
    </xf>
    <xf numFmtId="164" fontId="62" fillId="33" borderId="11" xfId="0" applyNumberFormat="1" applyFont="1" applyFill="1" applyBorder="1" applyAlignment="1">
      <alignment horizontal="center" vertical="top" wrapText="1"/>
    </xf>
    <xf numFmtId="164" fontId="62" fillId="33" borderId="11" xfId="0" applyNumberFormat="1" applyFont="1" applyFill="1" applyBorder="1" applyAlignment="1">
      <alignment horizontal="center" vertical="top"/>
    </xf>
    <xf numFmtId="0" fontId="71" fillId="33" borderId="11" xfId="0" applyFont="1" applyFill="1" applyBorder="1" applyAlignment="1">
      <alignment horizontal="right" vertical="top" wrapText="1"/>
    </xf>
    <xf numFmtId="165" fontId="64" fillId="33" borderId="11" xfId="0" applyNumberFormat="1" applyFont="1" applyFill="1" applyBorder="1" applyAlignment="1">
      <alignment horizontal="center" vertical="center" wrapText="1"/>
    </xf>
    <xf numFmtId="2" fontId="62" fillId="33" borderId="11" xfId="0" applyNumberFormat="1" applyFont="1" applyFill="1" applyBorder="1" applyAlignment="1">
      <alignment horizontal="center" vertical="center"/>
    </xf>
    <xf numFmtId="164" fontId="64" fillId="33" borderId="11" xfId="0" applyNumberFormat="1" applyFont="1" applyFill="1" applyBorder="1" applyAlignment="1">
      <alignment horizontal="center" vertical="center"/>
    </xf>
    <xf numFmtId="164" fontId="66" fillId="33" borderId="11" xfId="0" applyNumberFormat="1" applyFont="1" applyFill="1" applyBorder="1" applyAlignment="1">
      <alignment horizontal="center" vertical="center"/>
    </xf>
    <xf numFmtId="164" fontId="59" fillId="33" borderId="11" xfId="0" applyNumberFormat="1" applyFont="1" applyFill="1" applyBorder="1" applyAlignment="1">
      <alignment horizontal="center" vertical="center" wrapText="1"/>
    </xf>
    <xf numFmtId="164" fontId="70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164" fontId="71" fillId="33" borderId="11" xfId="0" applyNumberFormat="1" applyFont="1" applyFill="1" applyBorder="1" applyAlignment="1">
      <alignment horizontal="center" vertical="center" wrapText="1"/>
    </xf>
    <xf numFmtId="167" fontId="64" fillId="33" borderId="11" xfId="0" applyNumberFormat="1" applyFont="1" applyFill="1" applyBorder="1" applyAlignment="1">
      <alignment horizontal="center" vertical="center" wrapText="1"/>
    </xf>
    <xf numFmtId="0" fontId="72" fillId="33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top" wrapText="1"/>
    </xf>
    <xf numFmtId="0" fontId="72" fillId="33" borderId="11" xfId="0" applyFont="1" applyFill="1" applyBorder="1" applyAlignment="1">
      <alignment horizontal="center" vertical="center" wrapText="1"/>
    </xf>
    <xf numFmtId="164" fontId="73" fillId="33" borderId="11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/>
    </xf>
    <xf numFmtId="165" fontId="70" fillId="33" borderId="11" xfId="0" applyNumberFormat="1" applyFont="1" applyFill="1" applyBorder="1" applyAlignment="1">
      <alignment horizontal="center" vertical="center" wrapText="1"/>
    </xf>
    <xf numFmtId="165" fontId="59" fillId="33" borderId="11" xfId="0" applyNumberFormat="1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center" vertical="top" wrapText="1"/>
    </xf>
    <xf numFmtId="2" fontId="70" fillId="33" borderId="10" xfId="0" applyNumberFormat="1" applyFont="1" applyFill="1" applyBorder="1" applyAlignment="1">
      <alignment horizontal="center" vertical="center" wrapText="1"/>
    </xf>
    <xf numFmtId="164" fontId="70" fillId="33" borderId="10" xfId="0" applyNumberFormat="1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3" fillId="33" borderId="19" xfId="0" applyNumberFormat="1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center" vertical="center" wrapText="1"/>
    </xf>
    <xf numFmtId="164" fontId="64" fillId="33" borderId="19" xfId="0" applyNumberFormat="1" applyFont="1" applyFill="1" applyBorder="1" applyAlignment="1">
      <alignment horizontal="center" vertical="center" wrapText="1"/>
    </xf>
    <xf numFmtId="164" fontId="59" fillId="33" borderId="19" xfId="0" applyNumberFormat="1" applyFont="1" applyFill="1" applyBorder="1" applyAlignment="1">
      <alignment horizontal="center" vertical="center"/>
    </xf>
    <xf numFmtId="0" fontId="63" fillId="33" borderId="18" xfId="0" applyNumberFormat="1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left" vertical="top" wrapText="1"/>
    </xf>
    <xf numFmtId="164" fontId="64" fillId="33" borderId="18" xfId="0" applyNumberFormat="1" applyFont="1" applyFill="1" applyBorder="1" applyAlignment="1">
      <alignment horizontal="center" vertical="center" wrapText="1"/>
    </xf>
    <xf numFmtId="164" fontId="59" fillId="33" borderId="18" xfId="0" applyNumberFormat="1" applyFont="1" applyFill="1" applyBorder="1" applyAlignment="1">
      <alignment horizontal="center" vertical="center"/>
    </xf>
    <xf numFmtId="164" fontId="64" fillId="33" borderId="16" xfId="0" applyNumberFormat="1" applyFont="1" applyFill="1" applyBorder="1" applyAlignment="1">
      <alignment horizontal="center" vertical="center" wrapText="1"/>
    </xf>
    <xf numFmtId="164" fontId="59" fillId="33" borderId="16" xfId="0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vertical="top" wrapText="1"/>
    </xf>
    <xf numFmtId="0" fontId="58" fillId="33" borderId="11" xfId="0" applyFont="1" applyFill="1" applyBorder="1" applyAlignment="1">
      <alignment horizontal="center" vertical="center" wrapText="1"/>
    </xf>
    <xf numFmtId="16" fontId="65" fillId="33" borderId="11" xfId="0" applyNumberFormat="1" applyFont="1" applyFill="1" applyBorder="1" applyAlignment="1">
      <alignment horizontal="center" vertical="center" wrapText="1"/>
    </xf>
    <xf numFmtId="164" fontId="64" fillId="33" borderId="11" xfId="0" applyNumberFormat="1" applyFont="1" applyFill="1" applyBorder="1" applyAlignment="1">
      <alignment horizontal="center" vertical="center" textRotation="90" wrapText="1"/>
    </xf>
    <xf numFmtId="164" fontId="74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1" fontId="65" fillId="33" borderId="11" xfId="0" applyNumberFormat="1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justify" vertical="top" wrapText="1"/>
    </xf>
    <xf numFmtId="0" fontId="73" fillId="33" borderId="11" xfId="0" applyFont="1" applyFill="1" applyBorder="1" applyAlignment="1">
      <alignment horizontal="justify" vertical="top" wrapText="1"/>
    </xf>
    <xf numFmtId="0" fontId="65" fillId="33" borderId="11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justify" wrapText="1"/>
    </xf>
    <xf numFmtId="0" fontId="66" fillId="33" borderId="11" xfId="0" applyFont="1" applyFill="1" applyBorder="1" applyAlignment="1">
      <alignment horizontal="justify" wrapText="1"/>
    </xf>
    <xf numFmtId="0" fontId="64" fillId="33" borderId="11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vertical="top" wrapText="1"/>
    </xf>
    <xf numFmtId="0" fontId="62" fillId="33" borderId="18" xfId="0" applyFont="1" applyFill="1" applyBorder="1" applyAlignment="1">
      <alignment horizontal="center" vertical="top" wrapText="1"/>
    </xf>
    <xf numFmtId="0" fontId="62" fillId="33" borderId="18" xfId="0" applyFont="1" applyFill="1" applyBorder="1" applyAlignment="1">
      <alignment horizontal="center" vertical="center" wrapText="1"/>
    </xf>
    <xf numFmtId="164" fontId="62" fillId="33" borderId="18" xfId="0" applyNumberFormat="1" applyFont="1" applyFill="1" applyBorder="1" applyAlignment="1">
      <alignment horizontal="center" vertical="center" wrapText="1"/>
    </xf>
    <xf numFmtId="164" fontId="61" fillId="33" borderId="18" xfId="0" applyNumberFormat="1" applyFont="1" applyFill="1" applyBorder="1" applyAlignment="1">
      <alignment horizontal="center" vertical="center"/>
    </xf>
    <xf numFmtId="1" fontId="71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justify" vertical="top" wrapText="1"/>
    </xf>
    <xf numFmtId="0" fontId="70" fillId="33" borderId="11" xfId="0" applyFont="1" applyFill="1" applyBorder="1" applyAlignment="1">
      <alignment horizontal="justify" wrapText="1"/>
    </xf>
    <xf numFmtId="164" fontId="75" fillId="33" borderId="0" xfId="0" applyNumberFormat="1" applyFont="1" applyFill="1" applyBorder="1" applyAlignment="1">
      <alignment horizontal="right" vertical="center"/>
    </xf>
    <xf numFmtId="0" fontId="62" fillId="33" borderId="20" xfId="0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 wrapText="1"/>
    </xf>
    <xf numFmtId="0" fontId="76" fillId="33" borderId="11" xfId="0" applyFont="1" applyFill="1" applyBorder="1" applyAlignment="1">
      <alignment horizontal="center" vertical="top" wrapText="1"/>
    </xf>
    <xf numFmtId="0" fontId="62" fillId="33" borderId="17" xfId="0" applyNumberFormat="1" applyFont="1" applyFill="1" applyBorder="1" applyAlignment="1">
      <alignment horizontal="right" vertical="center" wrapText="1"/>
    </xf>
    <xf numFmtId="0" fontId="62" fillId="33" borderId="10" xfId="0" applyNumberFormat="1" applyFont="1" applyFill="1" applyBorder="1" applyAlignment="1">
      <alignment horizontal="right" vertical="center" wrapText="1"/>
    </xf>
    <xf numFmtId="0" fontId="75" fillId="33" borderId="17" xfId="0" applyNumberFormat="1" applyFont="1" applyFill="1" applyBorder="1" applyAlignment="1">
      <alignment horizontal="right" vertical="center" wrapText="1"/>
    </xf>
    <xf numFmtId="0" fontId="75" fillId="33" borderId="10" xfId="0" applyNumberFormat="1" applyFont="1" applyFill="1" applyBorder="1" applyAlignment="1">
      <alignment horizontal="right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1" fillId="33" borderId="17" xfId="0" applyNumberFormat="1" applyFont="1" applyFill="1" applyBorder="1" applyAlignment="1">
      <alignment horizontal="right" vertical="center" wrapText="1"/>
    </xf>
    <xf numFmtId="0" fontId="71" fillId="33" borderId="10" xfId="0" applyNumberFormat="1" applyFont="1" applyFill="1" applyBorder="1" applyAlignment="1">
      <alignment horizontal="right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7" xfId="0" applyNumberFormat="1" applyFont="1" applyFill="1" applyBorder="1" applyAlignment="1">
      <alignment horizontal="center" vertical="center" wrapText="1"/>
    </xf>
    <xf numFmtId="0" fontId="78" fillId="33" borderId="22" xfId="0" applyNumberFormat="1" applyFont="1" applyFill="1" applyBorder="1" applyAlignment="1">
      <alignment horizontal="center" vertical="center" wrapText="1"/>
    </xf>
    <xf numFmtId="0" fontId="78" fillId="33" borderId="10" xfId="0" applyNumberFormat="1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2" fillId="33" borderId="17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71" fillId="33" borderId="17" xfId="0" applyNumberFormat="1" applyFont="1" applyFill="1" applyBorder="1" applyAlignment="1">
      <alignment horizontal="center" vertical="center" wrapText="1"/>
    </xf>
    <xf numFmtId="0" fontId="71" fillId="33" borderId="10" xfId="0" applyNumberFormat="1" applyFont="1" applyFill="1" applyBorder="1" applyAlignment="1">
      <alignment horizontal="center" vertical="center" wrapText="1"/>
    </xf>
    <xf numFmtId="164" fontId="21" fillId="33" borderId="0" xfId="0" applyNumberFormat="1" applyFont="1" applyFill="1" applyBorder="1" applyAlignment="1">
      <alignment horizontal="center" vertical="center" wrapText="1"/>
    </xf>
    <xf numFmtId="164" fontId="20" fillId="33" borderId="0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/>
    </xf>
    <xf numFmtId="0" fontId="59" fillId="33" borderId="17" xfId="0" applyNumberFormat="1" applyFont="1" applyFill="1" applyBorder="1" applyAlignment="1">
      <alignment horizontal="center" vertical="center" wrapText="1"/>
    </xf>
    <xf numFmtId="0" fontId="59" fillId="33" borderId="22" xfId="0" applyNumberFormat="1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62" fillId="33" borderId="17" xfId="0" applyNumberFormat="1" applyFont="1" applyFill="1" applyBorder="1" applyAlignment="1">
      <alignment horizontal="right" vertical="top" wrapText="1"/>
    </xf>
    <xf numFmtId="0" fontId="62" fillId="33" borderId="10" xfId="0" applyNumberFormat="1" applyFont="1" applyFill="1" applyBorder="1" applyAlignment="1">
      <alignment horizontal="right" vertical="top" wrapText="1"/>
    </xf>
    <xf numFmtId="0" fontId="71" fillId="33" borderId="17" xfId="0" applyNumberFormat="1" applyFont="1" applyFill="1" applyBorder="1" applyAlignment="1">
      <alignment horizontal="right" vertical="top" wrapText="1"/>
    </xf>
    <xf numFmtId="0" fontId="71" fillId="33" borderId="10" xfId="0" applyNumberFormat="1" applyFont="1" applyFill="1" applyBorder="1" applyAlignment="1">
      <alignment horizontal="right" vertical="top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4" xfId="0" applyNumberFormat="1" applyFont="1" applyFill="1" applyBorder="1" applyAlignment="1">
      <alignment horizontal="center" vertical="center" wrapText="1"/>
    </xf>
    <xf numFmtId="0" fontId="77" fillId="33" borderId="21" xfId="0" applyNumberFormat="1" applyFont="1" applyFill="1" applyBorder="1" applyAlignment="1">
      <alignment horizontal="center" vertical="center" wrapText="1"/>
    </xf>
    <xf numFmtId="0" fontId="77" fillId="33" borderId="15" xfId="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right" vertical="top" wrapText="1"/>
    </xf>
    <xf numFmtId="0" fontId="76" fillId="33" borderId="18" xfId="0" applyFont="1" applyFill="1" applyBorder="1" applyAlignment="1">
      <alignment horizontal="center" vertical="center" wrapText="1"/>
    </xf>
    <xf numFmtId="0" fontId="79" fillId="33" borderId="17" xfId="0" applyNumberFormat="1" applyFont="1" applyFill="1" applyBorder="1" applyAlignment="1">
      <alignment horizontal="center" vertical="center" wrapText="1"/>
    </xf>
    <xf numFmtId="0" fontId="81" fillId="33" borderId="22" xfId="0" applyNumberFormat="1" applyFont="1" applyFill="1" applyBorder="1" applyAlignment="1">
      <alignment horizontal="center" vertical="center" wrapText="1"/>
    </xf>
    <xf numFmtId="0" fontId="8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8"/>
  <sheetViews>
    <sheetView tabSelected="1" view="pageBreakPreview" zoomScaleSheetLayoutView="100" zoomScalePageLayoutView="0" workbookViewId="0" topLeftCell="A401">
      <selection activeCell="B403" sqref="B403"/>
    </sheetView>
  </sheetViews>
  <sheetFormatPr defaultColWidth="9.140625" defaultRowHeight="47.25" customHeight="1"/>
  <cols>
    <col min="1" max="1" width="9.8515625" style="8" customWidth="1"/>
    <col min="2" max="2" width="77.140625" style="11" customWidth="1"/>
    <col min="3" max="3" width="12.8515625" style="9" customWidth="1"/>
    <col min="4" max="4" width="13.7109375" style="9" customWidth="1"/>
    <col min="5" max="5" width="12.57421875" style="13" customWidth="1"/>
    <col min="6" max="6" width="13.7109375" style="12" customWidth="1"/>
    <col min="7" max="7" width="14.7109375" style="12" customWidth="1"/>
    <col min="8" max="83" width="9.140625" style="26" customWidth="1"/>
    <col min="84" max="16384" width="9.140625" style="3" customWidth="1"/>
  </cols>
  <sheetData>
    <row r="1" spans="5:7" ht="47.25" customHeight="1">
      <c r="E1" s="125" t="s">
        <v>610</v>
      </c>
      <c r="F1" s="125"/>
      <c r="G1" s="125"/>
    </row>
    <row r="2" spans="1:83" s="2" customFormat="1" ht="44.25" customHeight="1">
      <c r="A2" s="153" t="s">
        <v>611</v>
      </c>
      <c r="B2" s="154"/>
      <c r="C2" s="154"/>
      <c r="D2" s="154"/>
      <c r="E2" s="154"/>
      <c r="F2" s="154"/>
      <c r="G2" s="154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9" ht="29.25" customHeight="1">
      <c r="A3" s="25" t="s">
        <v>9</v>
      </c>
      <c r="B3" s="18" t="s">
        <v>165</v>
      </c>
      <c r="C3" s="19" t="s">
        <v>10</v>
      </c>
      <c r="D3" s="19" t="s">
        <v>11</v>
      </c>
      <c r="E3" s="20" t="s">
        <v>167</v>
      </c>
      <c r="F3" s="20" t="s">
        <v>592</v>
      </c>
      <c r="G3" s="20" t="s">
        <v>166</v>
      </c>
      <c r="H3" s="1"/>
      <c r="I3" s="1"/>
    </row>
    <row r="4" spans="1:7" ht="41.25" customHeight="1">
      <c r="A4" s="140" t="s">
        <v>618</v>
      </c>
      <c r="B4" s="145"/>
      <c r="C4" s="145"/>
      <c r="D4" s="145"/>
      <c r="E4" s="145"/>
      <c r="F4" s="145"/>
      <c r="G4" s="145"/>
    </row>
    <row r="5" spans="1:7" ht="21.75" customHeight="1">
      <c r="A5" s="27" t="s">
        <v>20</v>
      </c>
      <c r="B5" s="28" t="s">
        <v>192</v>
      </c>
      <c r="C5" s="29" t="s">
        <v>14</v>
      </c>
      <c r="D5" s="29" t="s">
        <v>5</v>
      </c>
      <c r="E5" s="30">
        <v>66.5</v>
      </c>
      <c r="F5" s="31">
        <v>70.4</v>
      </c>
      <c r="G5" s="31">
        <f>F5/E5*100</f>
        <v>105.86466165413535</v>
      </c>
    </row>
    <row r="6" spans="1:7" ht="19.5" customHeight="1">
      <c r="A6" s="139" t="s">
        <v>21</v>
      </c>
      <c r="B6" s="139"/>
      <c r="C6" s="139"/>
      <c r="D6" s="139"/>
      <c r="E6" s="139"/>
      <c r="F6" s="139"/>
      <c r="G6" s="139"/>
    </row>
    <row r="7" spans="1:7" ht="36.75" customHeight="1">
      <c r="A7" s="27">
        <v>2</v>
      </c>
      <c r="B7" s="28" t="s">
        <v>193</v>
      </c>
      <c r="C7" s="29" t="s">
        <v>14</v>
      </c>
      <c r="D7" s="29" t="s">
        <v>1</v>
      </c>
      <c r="E7" s="30">
        <v>30</v>
      </c>
      <c r="F7" s="31">
        <v>109</v>
      </c>
      <c r="G7" s="31">
        <f>F7/E7*100</f>
        <v>363.3333333333333</v>
      </c>
    </row>
    <row r="8" spans="1:7" ht="49.5" customHeight="1">
      <c r="A8" s="32"/>
      <c r="B8" s="33" t="s">
        <v>193</v>
      </c>
      <c r="C8" s="34"/>
      <c r="D8" s="34"/>
      <c r="E8" s="35">
        <v>30</v>
      </c>
      <c r="F8" s="36">
        <v>109</v>
      </c>
      <c r="G8" s="36">
        <v>100</v>
      </c>
    </row>
    <row r="9" spans="1:7" ht="24.75" customHeight="1">
      <c r="A9" s="27">
        <v>3</v>
      </c>
      <c r="B9" s="28" t="s">
        <v>194</v>
      </c>
      <c r="C9" s="29" t="s">
        <v>14</v>
      </c>
      <c r="D9" s="29" t="s">
        <v>0</v>
      </c>
      <c r="E9" s="30">
        <v>53.5</v>
      </c>
      <c r="F9" s="31">
        <v>50</v>
      </c>
      <c r="G9" s="31">
        <f>F9/E9*100</f>
        <v>93.45794392523365</v>
      </c>
    </row>
    <row r="10" spans="1:7" ht="24.75" customHeight="1">
      <c r="A10" s="27">
        <v>4</v>
      </c>
      <c r="B10" s="28" t="s">
        <v>195</v>
      </c>
      <c r="C10" s="29" t="s">
        <v>14</v>
      </c>
      <c r="D10" s="29" t="s">
        <v>0</v>
      </c>
      <c r="E10" s="30">
        <v>95</v>
      </c>
      <c r="F10" s="31">
        <v>95</v>
      </c>
      <c r="G10" s="31">
        <f>F10/E10*100</f>
        <v>100</v>
      </c>
    </row>
    <row r="11" spans="1:7" ht="24.75" customHeight="1">
      <c r="A11" s="27">
        <v>5</v>
      </c>
      <c r="B11" s="28" t="s">
        <v>196</v>
      </c>
      <c r="C11" s="29" t="s">
        <v>14</v>
      </c>
      <c r="D11" s="29" t="s">
        <v>0</v>
      </c>
      <c r="E11" s="30">
        <v>95</v>
      </c>
      <c r="F11" s="31">
        <v>99.9</v>
      </c>
      <c r="G11" s="31">
        <f>F11/E11*100</f>
        <v>105.15789473684211</v>
      </c>
    </row>
    <row r="12" spans="1:7" ht="21" customHeight="1">
      <c r="A12" s="27">
        <v>6</v>
      </c>
      <c r="B12" s="28" t="s">
        <v>197</v>
      </c>
      <c r="C12" s="29" t="s">
        <v>14</v>
      </c>
      <c r="D12" s="29" t="s">
        <v>0</v>
      </c>
      <c r="E12" s="30">
        <v>100</v>
      </c>
      <c r="F12" s="31">
        <v>100</v>
      </c>
      <c r="G12" s="31">
        <f>F12/E12*100</f>
        <v>100</v>
      </c>
    </row>
    <row r="13" spans="1:7" ht="29.25" customHeight="1">
      <c r="A13" s="27">
        <v>7</v>
      </c>
      <c r="B13" s="28" t="s">
        <v>198</v>
      </c>
      <c r="C13" s="29" t="s">
        <v>14</v>
      </c>
      <c r="D13" s="29" t="s">
        <v>28</v>
      </c>
      <c r="E13" s="30">
        <v>11.5</v>
      </c>
      <c r="F13" s="31">
        <v>4.2</v>
      </c>
      <c r="G13" s="31">
        <f>E13/F13*100</f>
        <v>273.8095238095238</v>
      </c>
    </row>
    <row r="14" spans="1:7" ht="25.5" customHeight="1">
      <c r="A14" s="32"/>
      <c r="B14" s="33" t="s">
        <v>198</v>
      </c>
      <c r="C14" s="34"/>
      <c r="D14" s="34"/>
      <c r="E14" s="35">
        <v>11.5</v>
      </c>
      <c r="F14" s="36">
        <v>4.2</v>
      </c>
      <c r="G14" s="36">
        <v>100</v>
      </c>
    </row>
    <row r="15" spans="1:7" ht="30" customHeight="1">
      <c r="A15" s="27">
        <v>8</v>
      </c>
      <c r="B15" s="28" t="s">
        <v>199</v>
      </c>
      <c r="C15" s="29" t="s">
        <v>14</v>
      </c>
      <c r="D15" s="37" t="s">
        <v>200</v>
      </c>
      <c r="E15" s="30">
        <v>100</v>
      </c>
      <c r="F15" s="31">
        <v>100</v>
      </c>
      <c r="G15" s="31">
        <f aca="true" t="shared" si="0" ref="G15:G26">F15/E15*100</f>
        <v>100</v>
      </c>
    </row>
    <row r="16" spans="1:7" ht="21" customHeight="1">
      <c r="A16" s="27">
        <v>9</v>
      </c>
      <c r="B16" s="28" t="s">
        <v>201</v>
      </c>
      <c r="C16" s="29" t="s">
        <v>14</v>
      </c>
      <c r="D16" s="29" t="s">
        <v>0</v>
      </c>
      <c r="E16" s="30">
        <v>27</v>
      </c>
      <c r="F16" s="31">
        <v>19.3</v>
      </c>
      <c r="G16" s="31">
        <f t="shared" si="0"/>
        <v>71.48148148148148</v>
      </c>
    </row>
    <row r="17" spans="1:7" ht="24" customHeight="1">
      <c r="A17" s="27">
        <v>10</v>
      </c>
      <c r="B17" s="28" t="s">
        <v>202</v>
      </c>
      <c r="C17" s="29" t="s">
        <v>14</v>
      </c>
      <c r="D17" s="29" t="s">
        <v>0</v>
      </c>
      <c r="E17" s="30">
        <v>100</v>
      </c>
      <c r="F17" s="31">
        <v>102.1</v>
      </c>
      <c r="G17" s="31">
        <f t="shared" si="0"/>
        <v>102.1</v>
      </c>
    </row>
    <row r="18" spans="1:7" ht="25.5" customHeight="1">
      <c r="A18" s="27">
        <v>11</v>
      </c>
      <c r="B18" s="28" t="s">
        <v>31</v>
      </c>
      <c r="C18" s="29" t="s">
        <v>14</v>
      </c>
      <c r="D18" s="29" t="s">
        <v>0</v>
      </c>
      <c r="E18" s="30">
        <v>95</v>
      </c>
      <c r="F18" s="31">
        <v>95.7</v>
      </c>
      <c r="G18" s="31">
        <f t="shared" si="0"/>
        <v>100.73684210526316</v>
      </c>
    </row>
    <row r="19" spans="1:7" ht="33.75" customHeight="1">
      <c r="A19" s="27">
        <v>12</v>
      </c>
      <c r="B19" s="28" t="s">
        <v>203</v>
      </c>
      <c r="C19" s="29" t="s">
        <v>12</v>
      </c>
      <c r="D19" s="29" t="s">
        <v>540</v>
      </c>
      <c r="E19" s="30">
        <v>3</v>
      </c>
      <c r="F19" s="31">
        <v>1</v>
      </c>
      <c r="G19" s="31">
        <f t="shared" si="0"/>
        <v>33.33333333333333</v>
      </c>
    </row>
    <row r="20" spans="1:7" ht="24" customHeight="1">
      <c r="A20" s="27">
        <v>13</v>
      </c>
      <c r="B20" s="28" t="s">
        <v>204</v>
      </c>
      <c r="C20" s="29" t="s">
        <v>14</v>
      </c>
      <c r="D20" s="29" t="s">
        <v>33</v>
      </c>
      <c r="E20" s="30">
        <v>3450</v>
      </c>
      <c r="F20" s="31">
        <v>3450</v>
      </c>
      <c r="G20" s="31">
        <f t="shared" si="0"/>
        <v>100</v>
      </c>
    </row>
    <row r="21" spans="1:7" ht="23.25" customHeight="1">
      <c r="A21" s="27">
        <v>14</v>
      </c>
      <c r="B21" s="28" t="s">
        <v>205</v>
      </c>
      <c r="C21" s="29" t="s">
        <v>14</v>
      </c>
      <c r="D21" s="29" t="s">
        <v>34</v>
      </c>
      <c r="E21" s="30">
        <v>4200</v>
      </c>
      <c r="F21" s="31">
        <v>4369</v>
      </c>
      <c r="G21" s="31">
        <f t="shared" si="0"/>
        <v>104.02380952380952</v>
      </c>
    </row>
    <row r="22" spans="1:7" ht="79.5" customHeight="1">
      <c r="A22" s="27">
        <v>15</v>
      </c>
      <c r="B22" s="28" t="s">
        <v>35</v>
      </c>
      <c r="C22" s="29" t="s">
        <v>14</v>
      </c>
      <c r="D22" s="29" t="s">
        <v>0</v>
      </c>
      <c r="E22" s="30">
        <v>140.2</v>
      </c>
      <c r="F22" s="31">
        <v>150.2</v>
      </c>
      <c r="G22" s="31">
        <f t="shared" si="0"/>
        <v>107.13266761768902</v>
      </c>
    </row>
    <row r="23" spans="1:7" ht="49.5" customHeight="1">
      <c r="A23" s="27">
        <v>16</v>
      </c>
      <c r="B23" s="28" t="s">
        <v>36</v>
      </c>
      <c r="C23" s="29" t="s">
        <v>14</v>
      </c>
      <c r="D23" s="29" t="s">
        <v>0</v>
      </c>
      <c r="E23" s="30">
        <v>77.5</v>
      </c>
      <c r="F23" s="31">
        <v>88.8</v>
      </c>
      <c r="G23" s="31">
        <f t="shared" si="0"/>
        <v>114.58064516129032</v>
      </c>
    </row>
    <row r="24" spans="1:7" ht="48" customHeight="1">
      <c r="A24" s="27">
        <v>17</v>
      </c>
      <c r="B24" s="28" t="s">
        <v>37</v>
      </c>
      <c r="C24" s="29" t="s">
        <v>14</v>
      </c>
      <c r="D24" s="29" t="s">
        <v>0</v>
      </c>
      <c r="E24" s="30">
        <v>77.5</v>
      </c>
      <c r="F24" s="31">
        <v>82.9</v>
      </c>
      <c r="G24" s="31">
        <f t="shared" si="0"/>
        <v>106.96774193548389</v>
      </c>
    </row>
    <row r="25" spans="1:7" ht="45" customHeight="1">
      <c r="A25" s="27">
        <v>18</v>
      </c>
      <c r="B25" s="28" t="s">
        <v>38</v>
      </c>
      <c r="C25" s="29" t="s">
        <v>14</v>
      </c>
      <c r="D25" s="29" t="s">
        <v>2</v>
      </c>
      <c r="E25" s="30">
        <v>3</v>
      </c>
      <c r="F25" s="31">
        <v>3</v>
      </c>
      <c r="G25" s="31">
        <f t="shared" si="0"/>
        <v>100</v>
      </c>
    </row>
    <row r="26" spans="1:7" ht="23.25" customHeight="1">
      <c r="A26" s="27">
        <v>19</v>
      </c>
      <c r="B26" s="28" t="s">
        <v>566</v>
      </c>
      <c r="C26" s="29" t="s">
        <v>12</v>
      </c>
      <c r="D26" s="29" t="s">
        <v>4</v>
      </c>
      <c r="E26" s="30">
        <v>28</v>
      </c>
      <c r="F26" s="31">
        <v>53</v>
      </c>
      <c r="G26" s="31">
        <f t="shared" si="0"/>
        <v>189.28571428571428</v>
      </c>
    </row>
    <row r="27" spans="1:7" ht="19.5" customHeight="1">
      <c r="A27" s="139" t="s">
        <v>39</v>
      </c>
      <c r="B27" s="139"/>
      <c r="C27" s="139"/>
      <c r="D27" s="139"/>
      <c r="E27" s="139"/>
      <c r="F27" s="139"/>
      <c r="G27" s="139"/>
    </row>
    <row r="28" spans="1:7" ht="30.75" customHeight="1">
      <c r="A28" s="27">
        <v>20</v>
      </c>
      <c r="B28" s="28" t="s">
        <v>206</v>
      </c>
      <c r="C28" s="29" t="s">
        <v>14</v>
      </c>
      <c r="D28" s="37" t="s">
        <v>40</v>
      </c>
      <c r="E28" s="30">
        <v>12.6</v>
      </c>
      <c r="F28" s="31">
        <v>13.8</v>
      </c>
      <c r="G28" s="31">
        <f>E28/F28*100</f>
        <v>91.30434782608695</v>
      </c>
    </row>
    <row r="29" spans="1:7" ht="36.75" customHeight="1">
      <c r="A29" s="27">
        <v>21</v>
      </c>
      <c r="B29" s="28" t="s">
        <v>207</v>
      </c>
      <c r="C29" s="29" t="s">
        <v>14</v>
      </c>
      <c r="D29" s="37" t="s">
        <v>41</v>
      </c>
      <c r="E29" s="30">
        <v>7</v>
      </c>
      <c r="F29" s="31">
        <v>3.7</v>
      </c>
      <c r="G29" s="31">
        <f>E29/F29*100</f>
        <v>189.1891891891892</v>
      </c>
    </row>
    <row r="30" spans="1:7" ht="28.5" customHeight="1">
      <c r="A30" s="27">
        <v>22</v>
      </c>
      <c r="B30" s="28" t="s">
        <v>208</v>
      </c>
      <c r="C30" s="29" t="s">
        <v>14</v>
      </c>
      <c r="D30" s="37" t="s">
        <v>28</v>
      </c>
      <c r="E30" s="30">
        <v>144.8</v>
      </c>
      <c r="F30" s="31">
        <v>142.5</v>
      </c>
      <c r="G30" s="31">
        <f>E30/F30*100</f>
        <v>101.61403508771932</v>
      </c>
    </row>
    <row r="31" spans="1:7" ht="29.25" customHeight="1">
      <c r="A31" s="27">
        <v>23</v>
      </c>
      <c r="B31" s="28" t="s">
        <v>209</v>
      </c>
      <c r="C31" s="29" t="s">
        <v>14</v>
      </c>
      <c r="D31" s="37" t="s">
        <v>28</v>
      </c>
      <c r="E31" s="30">
        <v>430</v>
      </c>
      <c r="F31" s="31">
        <v>383.4</v>
      </c>
      <c r="G31" s="31">
        <f>E31/F31*100</f>
        <v>112.15440792905582</v>
      </c>
    </row>
    <row r="32" spans="1:7" ht="32.25" customHeight="1">
      <c r="A32" s="27">
        <v>24</v>
      </c>
      <c r="B32" s="28" t="s">
        <v>210</v>
      </c>
      <c r="C32" s="29" t="s">
        <v>14</v>
      </c>
      <c r="D32" s="37" t="s">
        <v>28</v>
      </c>
      <c r="E32" s="30">
        <v>550</v>
      </c>
      <c r="F32" s="31">
        <v>572.9</v>
      </c>
      <c r="G32" s="31">
        <f>E32/F32*100</f>
        <v>96.00279280851807</v>
      </c>
    </row>
    <row r="33" spans="1:7" ht="21" customHeight="1">
      <c r="A33" s="27">
        <v>25</v>
      </c>
      <c r="B33" s="28" t="s">
        <v>42</v>
      </c>
      <c r="C33" s="29" t="s">
        <v>12</v>
      </c>
      <c r="D33" s="37" t="s">
        <v>8</v>
      </c>
      <c r="E33" s="30" t="s">
        <v>3</v>
      </c>
      <c r="F33" s="31" t="s">
        <v>3</v>
      </c>
      <c r="G33" s="31" t="s">
        <v>3</v>
      </c>
    </row>
    <row r="34" spans="1:7" ht="19.5" customHeight="1">
      <c r="A34" s="139" t="s">
        <v>372</v>
      </c>
      <c r="B34" s="139"/>
      <c r="C34" s="139"/>
      <c r="D34" s="139"/>
      <c r="E34" s="139"/>
      <c r="F34" s="139"/>
      <c r="G34" s="139"/>
    </row>
    <row r="35" spans="1:7" ht="24.75" customHeight="1">
      <c r="A35" s="27">
        <v>26</v>
      </c>
      <c r="B35" s="28" t="s">
        <v>211</v>
      </c>
      <c r="C35" s="29" t="s">
        <v>14</v>
      </c>
      <c r="D35" s="29" t="s">
        <v>0</v>
      </c>
      <c r="E35" s="30">
        <v>67</v>
      </c>
      <c r="F35" s="31">
        <v>68.75</v>
      </c>
      <c r="G35" s="31">
        <f>F35/E35*100</f>
        <v>102.61194029850746</v>
      </c>
    </row>
    <row r="36" spans="1:7" ht="19.5" customHeight="1">
      <c r="A36" s="27">
        <v>27</v>
      </c>
      <c r="B36" s="28" t="s">
        <v>212</v>
      </c>
      <c r="C36" s="29" t="s">
        <v>14</v>
      </c>
      <c r="D36" s="29" t="s">
        <v>0</v>
      </c>
      <c r="E36" s="30">
        <v>80.1</v>
      </c>
      <c r="F36" s="31">
        <v>81.4</v>
      </c>
      <c r="G36" s="31">
        <f>F36/E36*100</f>
        <v>101.62297128589263</v>
      </c>
    </row>
    <row r="37" spans="1:7" ht="22.5" customHeight="1">
      <c r="A37" s="27">
        <v>28</v>
      </c>
      <c r="B37" s="28" t="s">
        <v>213</v>
      </c>
      <c r="C37" s="29" t="s">
        <v>14</v>
      </c>
      <c r="D37" s="29" t="s">
        <v>0</v>
      </c>
      <c r="E37" s="30">
        <v>100</v>
      </c>
      <c r="F37" s="31">
        <v>100</v>
      </c>
      <c r="G37" s="31">
        <f>F37/E37*100</f>
        <v>100</v>
      </c>
    </row>
    <row r="38" spans="1:7" ht="48" customHeight="1">
      <c r="A38" s="27">
        <v>29</v>
      </c>
      <c r="B38" s="28" t="s">
        <v>6</v>
      </c>
      <c r="C38" s="29" t="s">
        <v>12</v>
      </c>
      <c r="D38" s="29" t="s">
        <v>214</v>
      </c>
      <c r="E38" s="30">
        <v>50</v>
      </c>
      <c r="F38" s="31">
        <v>65</v>
      </c>
      <c r="G38" s="31">
        <f>F38/E38*100</f>
        <v>130</v>
      </c>
    </row>
    <row r="39" spans="1:7" ht="43.5" customHeight="1">
      <c r="A39" s="129" t="s">
        <v>534</v>
      </c>
      <c r="B39" s="130"/>
      <c r="C39" s="38"/>
      <c r="D39" s="39">
        <v>29</v>
      </c>
      <c r="E39" s="40"/>
      <c r="F39" s="16"/>
      <c r="G39" s="16">
        <f>SUM(G5,G8,G9,G10,G11,G12,G14,G15,G16,G17,G18,G19,G20,G21,G22,G23,G24,G25,G26,G28,G29,G30,G31,G32,G35,G36,G37,G38,G38)/28</f>
        <v>110.30794357804449</v>
      </c>
    </row>
    <row r="40" spans="1:7" ht="50.25" customHeight="1">
      <c r="A40" s="136" t="s">
        <v>642</v>
      </c>
      <c r="B40" s="137"/>
      <c r="C40" s="137"/>
      <c r="D40" s="137"/>
      <c r="E40" s="137"/>
      <c r="F40" s="137"/>
      <c r="G40" s="138"/>
    </row>
    <row r="41" spans="1:7" ht="19.5" customHeight="1">
      <c r="A41" s="27">
        <v>1</v>
      </c>
      <c r="B41" s="28" t="s">
        <v>443</v>
      </c>
      <c r="C41" s="29" t="s">
        <v>12</v>
      </c>
      <c r="D41" s="29" t="s">
        <v>0</v>
      </c>
      <c r="E41" s="30">
        <v>82</v>
      </c>
      <c r="F41" s="31">
        <v>78.3</v>
      </c>
      <c r="G41" s="31">
        <f>F41/E41*100</f>
        <v>95.48780487804878</v>
      </c>
    </row>
    <row r="42" spans="1:7" ht="76.5" customHeight="1">
      <c r="A42" s="27">
        <v>2</v>
      </c>
      <c r="B42" s="28" t="s">
        <v>168</v>
      </c>
      <c r="C42" s="29" t="s">
        <v>12</v>
      </c>
      <c r="D42" s="29" t="s">
        <v>2</v>
      </c>
      <c r="E42" s="30">
        <v>2.7</v>
      </c>
      <c r="F42" s="31">
        <v>2.55</v>
      </c>
      <c r="G42" s="31">
        <f>F42/E42*100</f>
        <v>94.44444444444443</v>
      </c>
    </row>
    <row r="43" spans="1:7" ht="16.5" customHeight="1">
      <c r="A43" s="155" t="s">
        <v>424</v>
      </c>
      <c r="B43" s="155"/>
      <c r="C43" s="155"/>
      <c r="D43" s="155"/>
      <c r="E43" s="155"/>
      <c r="F43" s="155"/>
      <c r="G43" s="155"/>
    </row>
    <row r="44" spans="1:7" ht="50.25" customHeight="1">
      <c r="A44" s="27">
        <v>3</v>
      </c>
      <c r="B44" s="28" t="s">
        <v>444</v>
      </c>
      <c r="C44" s="29" t="s">
        <v>14</v>
      </c>
      <c r="D44" s="29" t="s">
        <v>0</v>
      </c>
      <c r="E44" s="30">
        <v>100</v>
      </c>
      <c r="F44" s="31">
        <v>100</v>
      </c>
      <c r="G44" s="31">
        <f>F44/E44*100</f>
        <v>100</v>
      </c>
    </row>
    <row r="45" spans="1:7" ht="45.75" customHeight="1">
      <c r="A45" s="27">
        <v>4</v>
      </c>
      <c r="B45" s="28" t="s">
        <v>169</v>
      </c>
      <c r="C45" s="29" t="s">
        <v>14</v>
      </c>
      <c r="D45" s="29" t="s">
        <v>0</v>
      </c>
      <c r="E45" s="30">
        <v>100</v>
      </c>
      <c r="F45" s="31">
        <v>100</v>
      </c>
      <c r="G45" s="31">
        <f aca="true" t="shared" si="1" ref="G45:G55">F45/E45*100</f>
        <v>100</v>
      </c>
    </row>
    <row r="46" spans="1:7" ht="48.75" customHeight="1">
      <c r="A46" s="27">
        <v>5</v>
      </c>
      <c r="B46" s="28" t="s">
        <v>170</v>
      </c>
      <c r="C46" s="29" t="s">
        <v>14</v>
      </c>
      <c r="D46" s="29" t="s">
        <v>0</v>
      </c>
      <c r="E46" s="30">
        <v>100</v>
      </c>
      <c r="F46" s="31">
        <v>100</v>
      </c>
      <c r="G46" s="31">
        <f t="shared" si="1"/>
        <v>100</v>
      </c>
    </row>
    <row r="47" spans="1:7" ht="78.75" customHeight="1">
      <c r="A47" s="27">
        <v>6</v>
      </c>
      <c r="B47" s="28" t="s">
        <v>573</v>
      </c>
      <c r="C47" s="29" t="s">
        <v>12</v>
      </c>
      <c r="D47" s="29" t="s">
        <v>0</v>
      </c>
      <c r="E47" s="30">
        <v>100</v>
      </c>
      <c r="F47" s="31">
        <v>100</v>
      </c>
      <c r="G47" s="31">
        <f t="shared" si="1"/>
        <v>100</v>
      </c>
    </row>
    <row r="48" spans="1:7" ht="31.5" customHeight="1">
      <c r="A48" s="27">
        <v>7</v>
      </c>
      <c r="B48" s="28" t="s">
        <v>171</v>
      </c>
      <c r="C48" s="29" t="s">
        <v>12</v>
      </c>
      <c r="D48" s="29" t="s">
        <v>0</v>
      </c>
      <c r="E48" s="30">
        <v>59</v>
      </c>
      <c r="F48" s="31">
        <v>59</v>
      </c>
      <c r="G48" s="31">
        <f t="shared" si="1"/>
        <v>100</v>
      </c>
    </row>
    <row r="49" spans="1:7" ht="48.75" customHeight="1">
      <c r="A49" s="27">
        <v>8</v>
      </c>
      <c r="B49" s="28" t="s">
        <v>446</v>
      </c>
      <c r="C49" s="29" t="s">
        <v>12</v>
      </c>
      <c r="D49" s="29" t="s">
        <v>0</v>
      </c>
      <c r="E49" s="30">
        <v>55</v>
      </c>
      <c r="F49" s="31">
        <v>69.5</v>
      </c>
      <c r="G49" s="31">
        <f t="shared" si="1"/>
        <v>126.36363636363637</v>
      </c>
    </row>
    <row r="50" spans="1:7" ht="21" customHeight="1">
      <c r="A50" s="27">
        <v>9</v>
      </c>
      <c r="B50" s="28" t="s">
        <v>447</v>
      </c>
      <c r="C50" s="29" t="s">
        <v>12</v>
      </c>
      <c r="D50" s="29" t="s">
        <v>0</v>
      </c>
      <c r="E50" s="30">
        <v>15</v>
      </c>
      <c r="F50" s="31">
        <v>19.4</v>
      </c>
      <c r="G50" s="31">
        <f t="shared" si="1"/>
        <v>129.33333333333331</v>
      </c>
    </row>
    <row r="51" spans="1:7" ht="61.5" customHeight="1">
      <c r="A51" s="27">
        <v>10</v>
      </c>
      <c r="B51" s="28" t="s">
        <v>448</v>
      </c>
      <c r="C51" s="29" t="s">
        <v>12</v>
      </c>
      <c r="D51" s="29" t="s">
        <v>2</v>
      </c>
      <c r="E51" s="30">
        <v>1500</v>
      </c>
      <c r="F51" s="31">
        <v>1520</v>
      </c>
      <c r="G51" s="31">
        <f t="shared" si="1"/>
        <v>101.33333333333334</v>
      </c>
    </row>
    <row r="52" spans="1:7" ht="45">
      <c r="A52" s="27">
        <v>11</v>
      </c>
      <c r="B52" s="28" t="s">
        <v>449</v>
      </c>
      <c r="C52" s="29" t="s">
        <v>12</v>
      </c>
      <c r="D52" s="29" t="s">
        <v>4</v>
      </c>
      <c r="E52" s="30">
        <v>1770</v>
      </c>
      <c r="F52" s="31">
        <v>3317</v>
      </c>
      <c r="G52" s="31">
        <f t="shared" si="1"/>
        <v>187.4011299435028</v>
      </c>
    </row>
    <row r="53" spans="1:7" ht="45">
      <c r="A53" s="27">
        <v>12</v>
      </c>
      <c r="B53" s="28" t="s">
        <v>450</v>
      </c>
      <c r="C53" s="29" t="s">
        <v>451</v>
      </c>
      <c r="D53" s="29" t="s">
        <v>0</v>
      </c>
      <c r="E53" s="30">
        <v>90.5</v>
      </c>
      <c r="F53" s="31">
        <v>90.5</v>
      </c>
      <c r="G53" s="31">
        <f t="shared" si="1"/>
        <v>100</v>
      </c>
    </row>
    <row r="54" spans="1:7" ht="45.75" customHeight="1">
      <c r="A54" s="27">
        <v>13</v>
      </c>
      <c r="B54" s="28" t="s">
        <v>452</v>
      </c>
      <c r="C54" s="29" t="s">
        <v>453</v>
      </c>
      <c r="D54" s="29" t="s">
        <v>0</v>
      </c>
      <c r="E54" s="30">
        <v>70.5</v>
      </c>
      <c r="F54" s="31">
        <v>70.7</v>
      </c>
      <c r="G54" s="31">
        <f t="shared" si="1"/>
        <v>100.28368794326241</v>
      </c>
    </row>
    <row r="55" spans="1:7" ht="62.25" customHeight="1">
      <c r="A55" s="27">
        <v>14</v>
      </c>
      <c r="B55" s="28" t="s">
        <v>454</v>
      </c>
      <c r="C55" s="29" t="s">
        <v>12</v>
      </c>
      <c r="D55" s="29" t="s">
        <v>0</v>
      </c>
      <c r="E55" s="30">
        <v>100</v>
      </c>
      <c r="F55" s="31">
        <v>100</v>
      </c>
      <c r="G55" s="31">
        <f t="shared" si="1"/>
        <v>100</v>
      </c>
    </row>
    <row r="56" spans="1:7" ht="15.75">
      <c r="A56" s="156" t="s">
        <v>455</v>
      </c>
      <c r="B56" s="157"/>
      <c r="C56" s="157"/>
      <c r="D56" s="157"/>
      <c r="E56" s="157"/>
      <c r="F56" s="157"/>
      <c r="G56" s="158"/>
    </row>
    <row r="57" spans="1:7" ht="30">
      <c r="A57" s="27">
        <v>15</v>
      </c>
      <c r="B57" s="28" t="s">
        <v>456</v>
      </c>
      <c r="C57" s="29" t="s">
        <v>458</v>
      </c>
      <c r="D57" s="29" t="s">
        <v>4</v>
      </c>
      <c r="E57" s="30">
        <v>500</v>
      </c>
      <c r="F57" s="31">
        <v>500</v>
      </c>
      <c r="G57" s="31">
        <f>F57/E57*100</f>
        <v>100</v>
      </c>
    </row>
    <row r="58" spans="1:7" ht="45">
      <c r="A58" s="27">
        <v>16</v>
      </c>
      <c r="B58" s="28" t="s">
        <v>457</v>
      </c>
      <c r="C58" s="29" t="s">
        <v>459</v>
      </c>
      <c r="D58" s="29" t="s">
        <v>0</v>
      </c>
      <c r="E58" s="30">
        <v>6.5</v>
      </c>
      <c r="F58" s="31">
        <v>6.5</v>
      </c>
      <c r="G58" s="31">
        <f aca="true" t="shared" si="2" ref="G58:G69">F58/E58*100</f>
        <v>100</v>
      </c>
    </row>
    <row r="59" spans="1:7" ht="30">
      <c r="A59" s="27">
        <v>17</v>
      </c>
      <c r="B59" s="28" t="s">
        <v>172</v>
      </c>
      <c r="C59" s="29" t="s">
        <v>15</v>
      </c>
      <c r="D59" s="29" t="s">
        <v>0</v>
      </c>
      <c r="E59" s="30">
        <v>100</v>
      </c>
      <c r="F59" s="31">
        <v>100</v>
      </c>
      <c r="G59" s="31">
        <f t="shared" si="2"/>
        <v>100</v>
      </c>
    </row>
    <row r="60" spans="1:7" ht="45">
      <c r="A60" s="27">
        <v>18</v>
      </c>
      <c r="B60" s="28" t="s">
        <v>460</v>
      </c>
      <c r="C60" s="29" t="s">
        <v>15</v>
      </c>
      <c r="D60" s="29" t="s">
        <v>0</v>
      </c>
      <c r="E60" s="30">
        <v>100</v>
      </c>
      <c r="F60" s="31">
        <v>100</v>
      </c>
      <c r="G60" s="31">
        <f t="shared" si="2"/>
        <v>100</v>
      </c>
    </row>
    <row r="61" spans="1:10" ht="33" customHeight="1">
      <c r="A61" s="27">
        <v>19</v>
      </c>
      <c r="B61" s="28" t="s">
        <v>461</v>
      </c>
      <c r="C61" s="29" t="s">
        <v>15</v>
      </c>
      <c r="D61" s="29" t="s">
        <v>0</v>
      </c>
      <c r="E61" s="30">
        <v>100</v>
      </c>
      <c r="F61" s="31">
        <v>50.1</v>
      </c>
      <c r="G61" s="31">
        <f t="shared" si="2"/>
        <v>50.1</v>
      </c>
      <c r="H61" s="163"/>
      <c r="I61" s="163"/>
      <c r="J61" s="163"/>
    </row>
    <row r="62" spans="1:7" ht="60">
      <c r="A62" s="27">
        <v>20</v>
      </c>
      <c r="B62" s="28" t="s">
        <v>462</v>
      </c>
      <c r="C62" s="29" t="s">
        <v>15</v>
      </c>
      <c r="D62" s="29" t="s">
        <v>0</v>
      </c>
      <c r="E62" s="30" t="s">
        <v>3</v>
      </c>
      <c r="F62" s="31" t="s">
        <v>3</v>
      </c>
      <c r="G62" s="31" t="s">
        <v>3</v>
      </c>
    </row>
    <row r="63" spans="1:11" ht="30">
      <c r="A63" s="27">
        <v>21</v>
      </c>
      <c r="B63" s="28" t="s">
        <v>173</v>
      </c>
      <c r="C63" s="41" t="s">
        <v>463</v>
      </c>
      <c r="D63" s="41" t="s">
        <v>0</v>
      </c>
      <c r="E63" s="30">
        <v>100</v>
      </c>
      <c r="F63" s="31">
        <v>72.8</v>
      </c>
      <c r="G63" s="31">
        <f t="shared" si="2"/>
        <v>72.8</v>
      </c>
      <c r="H63" s="163"/>
      <c r="I63" s="163"/>
      <c r="J63" s="163"/>
      <c r="K63" s="163"/>
    </row>
    <row r="64" spans="1:11" ht="60">
      <c r="A64" s="27">
        <v>22</v>
      </c>
      <c r="B64" s="42" t="s">
        <v>464</v>
      </c>
      <c r="C64" s="29" t="s">
        <v>15</v>
      </c>
      <c r="D64" s="29" t="s">
        <v>0</v>
      </c>
      <c r="E64" s="43">
        <v>77.7</v>
      </c>
      <c r="F64" s="31">
        <v>70.5</v>
      </c>
      <c r="G64" s="31">
        <f t="shared" si="2"/>
        <v>90.73359073359073</v>
      </c>
      <c r="H64" s="164"/>
      <c r="I64" s="164"/>
      <c r="J64" s="164"/>
      <c r="K64" s="164"/>
    </row>
    <row r="65" spans="1:7" ht="60">
      <c r="A65" s="27">
        <v>23</v>
      </c>
      <c r="B65" s="28" t="s">
        <v>574</v>
      </c>
      <c r="C65" s="44" t="s">
        <v>458</v>
      </c>
      <c r="D65" s="44" t="s">
        <v>465</v>
      </c>
      <c r="E65" s="45">
        <v>0.001</v>
      </c>
      <c r="F65" s="46">
        <v>0.001</v>
      </c>
      <c r="G65" s="31">
        <f t="shared" si="2"/>
        <v>100</v>
      </c>
    </row>
    <row r="66" spans="1:7" ht="36" customHeight="1">
      <c r="A66" s="27">
        <v>24</v>
      </c>
      <c r="B66" s="28" t="s">
        <v>466</v>
      </c>
      <c r="C66" s="29" t="s">
        <v>458</v>
      </c>
      <c r="D66" s="29" t="s">
        <v>90</v>
      </c>
      <c r="E66" s="30" t="s">
        <v>3</v>
      </c>
      <c r="F66" s="31" t="s">
        <v>3</v>
      </c>
      <c r="G66" s="31" t="s">
        <v>3</v>
      </c>
    </row>
    <row r="67" spans="1:7" ht="78.75" customHeight="1">
      <c r="A67" s="27">
        <v>25</v>
      </c>
      <c r="B67" s="28" t="s">
        <v>467</v>
      </c>
      <c r="C67" s="29" t="s">
        <v>458</v>
      </c>
      <c r="D67" s="29" t="s">
        <v>0</v>
      </c>
      <c r="E67" s="30">
        <v>100</v>
      </c>
      <c r="F67" s="31">
        <v>100</v>
      </c>
      <c r="G67" s="31">
        <f t="shared" si="2"/>
        <v>100</v>
      </c>
    </row>
    <row r="68" spans="1:7" ht="22.5" customHeight="1">
      <c r="A68" s="27">
        <v>26</v>
      </c>
      <c r="B68" s="28" t="s">
        <v>468</v>
      </c>
      <c r="C68" s="29" t="s">
        <v>458</v>
      </c>
      <c r="D68" s="29" t="s">
        <v>90</v>
      </c>
      <c r="E68" s="30" t="s">
        <v>3</v>
      </c>
      <c r="F68" s="31" t="s">
        <v>3</v>
      </c>
      <c r="G68" s="31" t="s">
        <v>3</v>
      </c>
    </row>
    <row r="69" spans="1:7" ht="47.25" customHeight="1">
      <c r="A69" s="27">
        <v>27</v>
      </c>
      <c r="B69" s="28" t="s">
        <v>469</v>
      </c>
      <c r="C69" s="29" t="s">
        <v>458</v>
      </c>
      <c r="D69" s="29" t="s">
        <v>217</v>
      </c>
      <c r="E69" s="30">
        <v>1</v>
      </c>
      <c r="F69" s="31">
        <v>1</v>
      </c>
      <c r="G69" s="31">
        <f t="shared" si="2"/>
        <v>100</v>
      </c>
    </row>
    <row r="70" spans="1:7" ht="17.25" customHeight="1">
      <c r="A70" s="139" t="s">
        <v>425</v>
      </c>
      <c r="B70" s="139"/>
      <c r="C70" s="139"/>
      <c r="D70" s="139"/>
      <c r="E70" s="139"/>
      <c r="F70" s="139"/>
      <c r="G70" s="139"/>
    </row>
    <row r="71" spans="1:7" ht="60">
      <c r="A71" s="27">
        <v>28</v>
      </c>
      <c r="B71" s="28" t="s">
        <v>174</v>
      </c>
      <c r="C71" s="29" t="s">
        <v>12</v>
      </c>
      <c r="D71" s="29" t="s">
        <v>0</v>
      </c>
      <c r="E71" s="30">
        <v>100</v>
      </c>
      <c r="F71" s="31">
        <v>100</v>
      </c>
      <c r="G71" s="31">
        <f>F71/E71*100</f>
        <v>100</v>
      </c>
    </row>
    <row r="72" spans="1:7" ht="47.25" customHeight="1">
      <c r="A72" s="27">
        <v>29</v>
      </c>
      <c r="B72" s="28" t="s">
        <v>175</v>
      </c>
      <c r="C72" s="29" t="s">
        <v>12</v>
      </c>
      <c r="D72" s="29" t="s">
        <v>0</v>
      </c>
      <c r="E72" s="30">
        <v>100</v>
      </c>
      <c r="F72" s="31">
        <v>100</v>
      </c>
      <c r="G72" s="31">
        <f>F72/E72*100</f>
        <v>100</v>
      </c>
    </row>
    <row r="73" spans="1:7" ht="47.25" customHeight="1">
      <c r="A73" s="27">
        <v>30</v>
      </c>
      <c r="B73" s="28" t="s">
        <v>176</v>
      </c>
      <c r="C73" s="29" t="s">
        <v>12</v>
      </c>
      <c r="D73" s="29" t="s">
        <v>0</v>
      </c>
      <c r="E73" s="30">
        <v>0</v>
      </c>
      <c r="F73" s="31">
        <v>5.5</v>
      </c>
      <c r="G73" s="31">
        <v>5.5</v>
      </c>
    </row>
    <row r="74" spans="1:7" ht="24" customHeight="1">
      <c r="A74" s="159" t="s">
        <v>532</v>
      </c>
      <c r="B74" s="160"/>
      <c r="C74" s="19"/>
      <c r="D74" s="39">
        <v>30</v>
      </c>
      <c r="E74" s="47"/>
      <c r="F74" s="16"/>
      <c r="G74" s="16">
        <f>SUM(G41,G42,G44,G45,G46,G47,G48,G49,G50,G51,G52,G53,G54,G55,G57,G58,G59,G60,G61,G63,G64,G65,G67,G69,G71,G72,G73)/27</f>
        <v>98.28818373974637</v>
      </c>
    </row>
    <row r="75" spans="1:7" ht="39.75" customHeight="1">
      <c r="A75" s="140" t="s">
        <v>619</v>
      </c>
      <c r="B75" s="145"/>
      <c r="C75" s="145"/>
      <c r="D75" s="145"/>
      <c r="E75" s="145"/>
      <c r="F75" s="145"/>
      <c r="G75" s="145"/>
    </row>
    <row r="76" spans="1:7" ht="24" customHeight="1">
      <c r="A76" s="27">
        <v>1</v>
      </c>
      <c r="B76" s="28" t="s">
        <v>7</v>
      </c>
      <c r="C76" s="29" t="s">
        <v>12</v>
      </c>
      <c r="D76" s="29" t="s">
        <v>0</v>
      </c>
      <c r="E76" s="30">
        <v>16</v>
      </c>
      <c r="F76" s="31">
        <v>16.1</v>
      </c>
      <c r="G76" s="31">
        <f>F76/E76*100</f>
        <v>100.62500000000001</v>
      </c>
    </row>
    <row r="77" spans="1:7" ht="34.5" customHeight="1">
      <c r="A77" s="27">
        <v>2</v>
      </c>
      <c r="B77" s="28" t="s">
        <v>216</v>
      </c>
      <c r="C77" s="29" t="s">
        <v>12</v>
      </c>
      <c r="D77" s="29" t="s">
        <v>0</v>
      </c>
      <c r="E77" s="30">
        <v>22</v>
      </c>
      <c r="F77" s="31">
        <v>22.5</v>
      </c>
      <c r="G77" s="31">
        <f>F77/E77*100</f>
        <v>102.27272727272727</v>
      </c>
    </row>
    <row r="78" spans="1:7" ht="24" customHeight="1">
      <c r="A78" s="139" t="s">
        <v>371</v>
      </c>
      <c r="B78" s="139"/>
      <c r="C78" s="139"/>
      <c r="D78" s="139"/>
      <c r="E78" s="139"/>
      <c r="F78" s="139"/>
      <c r="G78" s="139"/>
    </row>
    <row r="79" spans="1:7" ht="54.75" customHeight="1">
      <c r="A79" s="27">
        <v>3</v>
      </c>
      <c r="B79" s="28" t="s">
        <v>43</v>
      </c>
      <c r="C79" s="29" t="s">
        <v>12</v>
      </c>
      <c r="D79" s="29" t="s">
        <v>179</v>
      </c>
      <c r="E79" s="30">
        <v>260</v>
      </c>
      <c r="F79" s="31">
        <v>265</v>
      </c>
      <c r="G79" s="31">
        <f>F79/E79*100</f>
        <v>101.92307692307692</v>
      </c>
    </row>
    <row r="80" spans="1:7" ht="45.75" customHeight="1">
      <c r="A80" s="27">
        <v>4</v>
      </c>
      <c r="B80" s="28" t="s">
        <v>44</v>
      </c>
      <c r="C80" s="29" t="s">
        <v>12</v>
      </c>
      <c r="D80" s="29" t="s">
        <v>217</v>
      </c>
      <c r="E80" s="30">
        <v>1</v>
      </c>
      <c r="F80" s="31">
        <v>1</v>
      </c>
      <c r="G80" s="31">
        <f>F80/E80*100</f>
        <v>100</v>
      </c>
    </row>
    <row r="81" spans="1:7" ht="33" customHeight="1">
      <c r="A81" s="27">
        <v>5</v>
      </c>
      <c r="B81" s="28" t="s">
        <v>45</v>
      </c>
      <c r="C81" s="29" t="s">
        <v>12</v>
      </c>
      <c r="D81" s="29" t="s">
        <v>0</v>
      </c>
      <c r="E81" s="30">
        <v>2.6</v>
      </c>
      <c r="F81" s="31">
        <v>2.6</v>
      </c>
      <c r="G81" s="31">
        <f>F81/E81*100</f>
        <v>100</v>
      </c>
    </row>
    <row r="82" spans="1:7" ht="24" customHeight="1">
      <c r="A82" s="27">
        <v>6</v>
      </c>
      <c r="B82" s="28" t="s">
        <v>46</v>
      </c>
      <c r="C82" s="29" t="s">
        <v>12</v>
      </c>
      <c r="D82" s="29" t="s">
        <v>0</v>
      </c>
      <c r="E82" s="30">
        <v>10.1</v>
      </c>
      <c r="F82" s="31">
        <v>10.1</v>
      </c>
      <c r="G82" s="31">
        <f>F82/E82*100</f>
        <v>100</v>
      </c>
    </row>
    <row r="83" spans="1:7" ht="24" customHeight="1">
      <c r="A83" s="27">
        <v>7</v>
      </c>
      <c r="B83" s="28" t="s">
        <v>48</v>
      </c>
      <c r="C83" s="29" t="s">
        <v>12</v>
      </c>
      <c r="D83" s="29" t="s">
        <v>217</v>
      </c>
      <c r="E83" s="30" t="s">
        <v>53</v>
      </c>
      <c r="F83" s="30" t="s">
        <v>593</v>
      </c>
      <c r="G83" s="31">
        <v>100</v>
      </c>
    </row>
    <row r="84" spans="1:7" ht="33" customHeight="1">
      <c r="A84" s="27">
        <v>8</v>
      </c>
      <c r="B84" s="28" t="s">
        <v>49</v>
      </c>
      <c r="C84" s="29" t="s">
        <v>12</v>
      </c>
      <c r="D84" s="29" t="s">
        <v>0</v>
      </c>
      <c r="E84" s="30">
        <v>71</v>
      </c>
      <c r="F84" s="31">
        <v>71</v>
      </c>
      <c r="G84" s="31">
        <f>F84/E84*100</f>
        <v>100</v>
      </c>
    </row>
    <row r="85" spans="1:7" ht="24" customHeight="1">
      <c r="A85" s="27">
        <v>9</v>
      </c>
      <c r="B85" s="28" t="s">
        <v>50</v>
      </c>
      <c r="C85" s="29" t="s">
        <v>12</v>
      </c>
      <c r="D85" s="29" t="s">
        <v>0</v>
      </c>
      <c r="E85" s="30">
        <v>22.3</v>
      </c>
      <c r="F85" s="31">
        <v>22.3</v>
      </c>
      <c r="G85" s="31">
        <f>F85/E85*100</f>
        <v>100</v>
      </c>
    </row>
    <row r="86" spans="1:7" ht="31.5" customHeight="1">
      <c r="A86" s="27">
        <v>10</v>
      </c>
      <c r="B86" s="28" t="s">
        <v>470</v>
      </c>
      <c r="C86" s="29" t="s">
        <v>12</v>
      </c>
      <c r="D86" s="29" t="s">
        <v>0</v>
      </c>
      <c r="E86" s="30">
        <v>30</v>
      </c>
      <c r="F86" s="31">
        <v>30</v>
      </c>
      <c r="G86" s="31">
        <f>F86/E86*100</f>
        <v>100</v>
      </c>
    </row>
    <row r="87" spans="1:7" ht="24" customHeight="1">
      <c r="A87" s="27">
        <v>11</v>
      </c>
      <c r="B87" s="28" t="s">
        <v>51</v>
      </c>
      <c r="C87" s="29" t="s">
        <v>12</v>
      </c>
      <c r="D87" s="29" t="s">
        <v>0</v>
      </c>
      <c r="E87" s="30">
        <v>22.3</v>
      </c>
      <c r="F87" s="31">
        <v>22.3</v>
      </c>
      <c r="G87" s="31">
        <f>F87/E87*100</f>
        <v>100</v>
      </c>
    </row>
    <row r="88" spans="1:7" ht="49.5" customHeight="1">
      <c r="A88" s="27">
        <v>12</v>
      </c>
      <c r="B88" s="28" t="s">
        <v>52</v>
      </c>
      <c r="C88" s="29" t="s">
        <v>12</v>
      </c>
      <c r="D88" s="29" t="s">
        <v>0</v>
      </c>
      <c r="E88" s="30">
        <v>18</v>
      </c>
      <c r="F88" s="31">
        <v>18</v>
      </c>
      <c r="G88" s="31">
        <f>F88/E88*100</f>
        <v>100</v>
      </c>
    </row>
    <row r="89" spans="1:7" ht="24" customHeight="1">
      <c r="A89" s="139" t="s">
        <v>471</v>
      </c>
      <c r="B89" s="139"/>
      <c r="C89" s="139"/>
      <c r="D89" s="139"/>
      <c r="E89" s="139"/>
      <c r="F89" s="139"/>
      <c r="G89" s="139"/>
    </row>
    <row r="90" spans="1:7" ht="24" customHeight="1">
      <c r="A90" s="27">
        <v>13</v>
      </c>
      <c r="B90" s="28" t="s">
        <v>47</v>
      </c>
      <c r="C90" s="48" t="s">
        <v>12</v>
      </c>
      <c r="D90" s="29" t="s">
        <v>0</v>
      </c>
      <c r="E90" s="30">
        <v>16</v>
      </c>
      <c r="F90" s="31">
        <v>16</v>
      </c>
      <c r="G90" s="31">
        <f>F90/E90*100</f>
        <v>100</v>
      </c>
    </row>
    <row r="91" spans="1:7" ht="54" customHeight="1">
      <c r="A91" s="27">
        <v>14</v>
      </c>
      <c r="B91" s="28" t="s">
        <v>472</v>
      </c>
      <c r="C91" s="48" t="s">
        <v>12</v>
      </c>
      <c r="D91" s="29" t="s">
        <v>0</v>
      </c>
      <c r="E91" s="30">
        <v>19.3</v>
      </c>
      <c r="F91" s="31">
        <v>19.3</v>
      </c>
      <c r="G91" s="31">
        <f>F91/E91*100</f>
        <v>100</v>
      </c>
    </row>
    <row r="92" spans="1:7" ht="35.25" customHeight="1">
      <c r="A92" s="27">
        <v>15</v>
      </c>
      <c r="B92" s="28" t="s">
        <v>473</v>
      </c>
      <c r="C92" s="48" t="s">
        <v>12</v>
      </c>
      <c r="D92" s="29" t="s">
        <v>0</v>
      </c>
      <c r="E92" s="30">
        <v>33</v>
      </c>
      <c r="F92" s="31">
        <v>33</v>
      </c>
      <c r="G92" s="31">
        <f>F92/E92*100</f>
        <v>100</v>
      </c>
    </row>
    <row r="93" spans="1:7" ht="64.5" customHeight="1">
      <c r="A93" s="27">
        <v>16</v>
      </c>
      <c r="B93" s="28" t="s">
        <v>474</v>
      </c>
      <c r="C93" s="48" t="s">
        <v>12</v>
      </c>
      <c r="D93" s="29" t="s">
        <v>0</v>
      </c>
      <c r="E93" s="30">
        <v>3.9</v>
      </c>
      <c r="F93" s="31">
        <v>3.9</v>
      </c>
      <c r="G93" s="31">
        <f>F93/E93*100</f>
        <v>100</v>
      </c>
    </row>
    <row r="94" spans="1:7" ht="35.25" customHeight="1">
      <c r="A94" s="159" t="s">
        <v>535</v>
      </c>
      <c r="B94" s="160"/>
      <c r="C94" s="49"/>
      <c r="D94" s="39">
        <v>16</v>
      </c>
      <c r="E94" s="40"/>
      <c r="F94" s="16"/>
      <c r="G94" s="16">
        <f>SUM(G76,G77,G79,G80,G81,G82,G83,G84,G85,G86,G87,G88,G90,G91,G92,G93)/16</f>
        <v>100.30130026223776</v>
      </c>
    </row>
    <row r="95" spans="1:7" ht="42.75" customHeight="1">
      <c r="A95" s="140" t="s">
        <v>620</v>
      </c>
      <c r="B95" s="140"/>
      <c r="C95" s="140"/>
      <c r="D95" s="140"/>
      <c r="E95" s="140"/>
      <c r="F95" s="140"/>
      <c r="G95" s="140"/>
    </row>
    <row r="96" spans="1:7" ht="24.75" customHeight="1">
      <c r="A96" s="27">
        <v>1</v>
      </c>
      <c r="B96" s="28" t="s">
        <v>54</v>
      </c>
      <c r="C96" s="29" t="s">
        <v>12</v>
      </c>
      <c r="D96" s="29" t="s">
        <v>0</v>
      </c>
      <c r="E96" s="30">
        <v>9.8</v>
      </c>
      <c r="F96" s="31">
        <v>16.3</v>
      </c>
      <c r="G96" s="31">
        <f>F96/E96*100</f>
        <v>166.32653061224488</v>
      </c>
    </row>
    <row r="97" spans="1:7" ht="33" customHeight="1">
      <c r="A97" s="27">
        <v>2</v>
      </c>
      <c r="B97" s="28" t="s">
        <v>575</v>
      </c>
      <c r="C97" s="29" t="s">
        <v>14</v>
      </c>
      <c r="D97" s="29" t="s">
        <v>0</v>
      </c>
      <c r="E97" s="30">
        <v>23.6</v>
      </c>
      <c r="F97" s="31">
        <v>23</v>
      </c>
      <c r="G97" s="31">
        <f>F97/E97*100</f>
        <v>97.45762711864407</v>
      </c>
    </row>
    <row r="98" spans="1:7" ht="34.5" customHeight="1">
      <c r="A98" s="27">
        <v>3</v>
      </c>
      <c r="B98" s="28" t="s">
        <v>576</v>
      </c>
      <c r="C98" s="29" t="s">
        <v>12</v>
      </c>
      <c r="D98" s="29" t="s">
        <v>0</v>
      </c>
      <c r="E98" s="30">
        <v>100</v>
      </c>
      <c r="F98" s="31">
        <v>100</v>
      </c>
      <c r="G98" s="31">
        <f>F98/E98*100</f>
        <v>100</v>
      </c>
    </row>
    <row r="99" spans="1:7" ht="43.5" customHeight="1">
      <c r="A99" s="27">
        <v>4</v>
      </c>
      <c r="B99" s="28" t="s">
        <v>577</v>
      </c>
      <c r="C99" s="29" t="s">
        <v>12</v>
      </c>
      <c r="D99" s="29" t="s">
        <v>0</v>
      </c>
      <c r="E99" s="30">
        <v>6.2</v>
      </c>
      <c r="F99" s="31">
        <v>10.4</v>
      </c>
      <c r="G99" s="31">
        <f>F99/E99*100</f>
        <v>167.74193548387098</v>
      </c>
    </row>
    <row r="100" spans="1:7" ht="14.25" customHeight="1">
      <c r="A100" s="139" t="s">
        <v>370</v>
      </c>
      <c r="B100" s="139"/>
      <c r="C100" s="139"/>
      <c r="D100" s="139"/>
      <c r="E100" s="139"/>
      <c r="F100" s="139"/>
      <c r="G100" s="139"/>
    </row>
    <row r="101" spans="1:7" ht="47.25" customHeight="1">
      <c r="A101" s="27">
        <v>5</v>
      </c>
      <c r="B101" s="28" t="s">
        <v>578</v>
      </c>
      <c r="C101" s="29" t="s">
        <v>12</v>
      </c>
      <c r="D101" s="29" t="s">
        <v>0</v>
      </c>
      <c r="E101" s="30">
        <v>100</v>
      </c>
      <c r="F101" s="31">
        <v>100</v>
      </c>
      <c r="G101" s="31">
        <f>F101/E101*100</f>
        <v>100</v>
      </c>
    </row>
    <row r="102" spans="1:7" ht="18" customHeight="1">
      <c r="A102" s="139" t="s">
        <v>373</v>
      </c>
      <c r="B102" s="139"/>
      <c r="C102" s="139"/>
      <c r="D102" s="139"/>
      <c r="E102" s="139"/>
      <c r="F102" s="139"/>
      <c r="G102" s="139"/>
    </row>
    <row r="103" spans="1:7" ht="32.25" customHeight="1">
      <c r="A103" s="50">
        <v>6</v>
      </c>
      <c r="B103" s="51" t="s">
        <v>594</v>
      </c>
      <c r="C103" s="29" t="s">
        <v>12</v>
      </c>
      <c r="D103" s="29" t="s">
        <v>0</v>
      </c>
      <c r="E103" s="30">
        <v>10.7</v>
      </c>
      <c r="F103" s="31">
        <v>14</v>
      </c>
      <c r="G103" s="31">
        <f>F103/E103*100</f>
        <v>130.84112149532712</v>
      </c>
    </row>
    <row r="104" spans="1:7" ht="45.75" customHeight="1">
      <c r="A104" s="50">
        <v>7</v>
      </c>
      <c r="B104" s="51" t="s">
        <v>569</v>
      </c>
      <c r="C104" s="29" t="s">
        <v>12</v>
      </c>
      <c r="D104" s="29" t="s">
        <v>0</v>
      </c>
      <c r="E104" s="30">
        <v>100</v>
      </c>
      <c r="F104" s="31">
        <v>100</v>
      </c>
      <c r="G104" s="31">
        <f>F104/E104*100</f>
        <v>100</v>
      </c>
    </row>
    <row r="105" spans="1:7" ht="22.5" customHeight="1">
      <c r="A105" s="133" t="s">
        <v>374</v>
      </c>
      <c r="B105" s="133"/>
      <c r="C105" s="133"/>
      <c r="D105" s="133"/>
      <c r="E105" s="133"/>
      <c r="F105" s="133"/>
      <c r="G105" s="133"/>
    </row>
    <row r="106" spans="1:7" ht="36" customHeight="1">
      <c r="A106" s="50">
        <v>8</v>
      </c>
      <c r="B106" s="51" t="s">
        <v>567</v>
      </c>
      <c r="C106" s="52" t="s">
        <v>12</v>
      </c>
      <c r="D106" s="52" t="s">
        <v>0</v>
      </c>
      <c r="E106" s="53">
        <v>99.88</v>
      </c>
      <c r="F106" s="54">
        <v>99.88</v>
      </c>
      <c r="G106" s="31">
        <f>F106/E106*100</f>
        <v>100</v>
      </c>
    </row>
    <row r="107" spans="1:7" ht="23.25" customHeight="1">
      <c r="A107" s="146" t="s">
        <v>375</v>
      </c>
      <c r="B107" s="147"/>
      <c r="C107" s="147"/>
      <c r="D107" s="147"/>
      <c r="E107" s="147"/>
      <c r="F107" s="147"/>
      <c r="G107" s="148"/>
    </row>
    <row r="108" spans="1:7" ht="38.25" customHeight="1">
      <c r="A108" s="50">
        <v>9</v>
      </c>
      <c r="B108" s="28" t="s">
        <v>376</v>
      </c>
      <c r="C108" s="29" t="s">
        <v>12</v>
      </c>
      <c r="D108" s="52" t="s">
        <v>0</v>
      </c>
      <c r="E108" s="30">
        <v>6.2</v>
      </c>
      <c r="F108" s="31">
        <v>10.4</v>
      </c>
      <c r="G108" s="31">
        <f>F108/E108*100</f>
        <v>167.74193548387098</v>
      </c>
    </row>
    <row r="109" spans="1:7" ht="27" customHeight="1">
      <c r="A109" s="50">
        <v>10</v>
      </c>
      <c r="B109" s="51" t="s">
        <v>377</v>
      </c>
      <c r="C109" s="29" t="s">
        <v>12</v>
      </c>
      <c r="D109" s="52" t="s">
        <v>2</v>
      </c>
      <c r="E109" s="30">
        <v>1</v>
      </c>
      <c r="F109" s="31">
        <v>2</v>
      </c>
      <c r="G109" s="31">
        <f>F109/E109*100</f>
        <v>200</v>
      </c>
    </row>
    <row r="110" spans="1:7" ht="20.25" customHeight="1">
      <c r="A110" s="139" t="s">
        <v>378</v>
      </c>
      <c r="B110" s="139"/>
      <c r="C110" s="139"/>
      <c r="D110" s="139"/>
      <c r="E110" s="139"/>
      <c r="F110" s="139"/>
      <c r="G110" s="139"/>
    </row>
    <row r="111" spans="1:7" ht="36" customHeight="1">
      <c r="A111" s="50">
        <v>11</v>
      </c>
      <c r="B111" s="51" t="s">
        <v>219</v>
      </c>
      <c r="C111" s="29" t="s">
        <v>12</v>
      </c>
      <c r="D111" s="52" t="s">
        <v>0</v>
      </c>
      <c r="E111" s="30">
        <v>25</v>
      </c>
      <c r="F111" s="31">
        <v>31.3</v>
      </c>
      <c r="G111" s="31">
        <f>F111/E111*100</f>
        <v>125.2</v>
      </c>
    </row>
    <row r="112" spans="1:83" s="5" customFormat="1" ht="33" customHeight="1">
      <c r="A112" s="50">
        <v>12</v>
      </c>
      <c r="B112" s="51" t="s">
        <v>218</v>
      </c>
      <c r="C112" s="29" t="s">
        <v>12</v>
      </c>
      <c r="D112" s="52" t="s">
        <v>4</v>
      </c>
      <c r="E112" s="30">
        <v>2400</v>
      </c>
      <c r="F112" s="31">
        <v>2300</v>
      </c>
      <c r="G112" s="31">
        <f>F112/E112*100</f>
        <v>95.83333333333334</v>
      </c>
      <c r="H112" s="26"/>
      <c r="I112" s="2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1:7" ht="47.25" customHeight="1">
      <c r="A113" s="50">
        <v>13</v>
      </c>
      <c r="B113" s="51" t="s">
        <v>220</v>
      </c>
      <c r="C113" s="29" t="s">
        <v>12</v>
      </c>
      <c r="D113" s="52" t="s">
        <v>0</v>
      </c>
      <c r="E113" s="30">
        <v>7</v>
      </c>
      <c r="F113" s="31">
        <v>7</v>
      </c>
      <c r="G113" s="31">
        <f>F113/E113*100</f>
        <v>100</v>
      </c>
    </row>
    <row r="114" spans="1:7" ht="25.5" customHeight="1">
      <c r="A114" s="50">
        <v>14</v>
      </c>
      <c r="B114" s="51" t="s">
        <v>221</v>
      </c>
      <c r="C114" s="29" t="s">
        <v>12</v>
      </c>
      <c r="D114" s="52" t="s">
        <v>4</v>
      </c>
      <c r="E114" s="30">
        <v>25</v>
      </c>
      <c r="F114" s="31">
        <v>25</v>
      </c>
      <c r="G114" s="31">
        <f>F114/E114*100</f>
        <v>100</v>
      </c>
    </row>
    <row r="115" spans="1:9" ht="30" customHeight="1">
      <c r="A115" s="50">
        <v>15</v>
      </c>
      <c r="B115" s="55" t="s">
        <v>568</v>
      </c>
      <c r="C115" s="27" t="s">
        <v>12</v>
      </c>
      <c r="D115" s="50" t="s">
        <v>0</v>
      </c>
      <c r="E115" s="30">
        <v>6.9</v>
      </c>
      <c r="F115" s="31">
        <v>6.9</v>
      </c>
      <c r="G115" s="31">
        <f>F115/E115*100</f>
        <v>100</v>
      </c>
      <c r="H115" s="4"/>
      <c r="I115" s="4"/>
    </row>
    <row r="116" spans="1:7" ht="33.75" customHeight="1">
      <c r="A116" s="50">
        <v>16</v>
      </c>
      <c r="B116" s="51" t="s">
        <v>222</v>
      </c>
      <c r="C116" s="29" t="s">
        <v>12</v>
      </c>
      <c r="D116" s="52" t="s">
        <v>0</v>
      </c>
      <c r="E116" s="30">
        <v>96</v>
      </c>
      <c r="F116" s="31">
        <v>100</v>
      </c>
      <c r="G116" s="31">
        <f>F116/E116*100</f>
        <v>104.16666666666667</v>
      </c>
    </row>
    <row r="117" spans="1:7" ht="33.75" customHeight="1">
      <c r="A117" s="161" t="s">
        <v>536</v>
      </c>
      <c r="B117" s="162"/>
      <c r="C117" s="56"/>
      <c r="D117" s="57">
        <v>16</v>
      </c>
      <c r="E117" s="58"/>
      <c r="F117" s="59"/>
      <c r="G117" s="59">
        <f>SUM(G96,G97,G98,G99,G101,G103,G104,G106,G108,G109,G111,G112,G113,G114,G115,G116)/16</f>
        <v>122.20682188712239</v>
      </c>
    </row>
    <row r="118" spans="1:7" ht="42.75" customHeight="1">
      <c r="A118" s="140" t="s">
        <v>621</v>
      </c>
      <c r="B118" s="140"/>
      <c r="C118" s="140"/>
      <c r="D118" s="140"/>
      <c r="E118" s="140"/>
      <c r="F118" s="140"/>
      <c r="G118" s="140"/>
    </row>
    <row r="119" spans="1:7" ht="47.25" customHeight="1">
      <c r="A119" s="27">
        <v>1</v>
      </c>
      <c r="B119" s="28" t="s">
        <v>223</v>
      </c>
      <c r="C119" s="29" t="s">
        <v>12</v>
      </c>
      <c r="D119" s="29" t="s">
        <v>0</v>
      </c>
      <c r="E119" s="30">
        <v>84</v>
      </c>
      <c r="F119" s="31">
        <v>84</v>
      </c>
      <c r="G119" s="31">
        <f>F119/E119*100</f>
        <v>100</v>
      </c>
    </row>
    <row r="120" spans="1:7" ht="30.75" customHeight="1">
      <c r="A120" s="27">
        <v>2</v>
      </c>
      <c r="B120" s="28" t="s">
        <v>224</v>
      </c>
      <c r="C120" s="29" t="s">
        <v>12</v>
      </c>
      <c r="D120" s="29" t="s">
        <v>0</v>
      </c>
      <c r="E120" s="30">
        <v>70</v>
      </c>
      <c r="F120" s="31">
        <v>71</v>
      </c>
      <c r="G120" s="31">
        <f>F120/E120*100</f>
        <v>101.42857142857142</v>
      </c>
    </row>
    <row r="121" spans="1:7" ht="47.25" customHeight="1">
      <c r="A121" s="139" t="s">
        <v>430</v>
      </c>
      <c r="B121" s="139"/>
      <c r="C121" s="139"/>
      <c r="D121" s="139"/>
      <c r="E121" s="139"/>
      <c r="F121" s="139"/>
      <c r="G121" s="139"/>
    </row>
    <row r="122" spans="1:7" ht="44.25" customHeight="1">
      <c r="A122" s="50">
        <v>3</v>
      </c>
      <c r="B122" s="28" t="s">
        <v>579</v>
      </c>
      <c r="C122" s="29" t="s">
        <v>12</v>
      </c>
      <c r="D122" s="29" t="s">
        <v>0</v>
      </c>
      <c r="E122" s="30">
        <v>82.6</v>
      </c>
      <c r="F122" s="31">
        <v>82.6</v>
      </c>
      <c r="G122" s="31">
        <f>F122/E122*100</f>
        <v>100</v>
      </c>
    </row>
    <row r="123" spans="1:7" ht="45.75" customHeight="1">
      <c r="A123" s="50">
        <v>4</v>
      </c>
      <c r="B123" s="28" t="s">
        <v>580</v>
      </c>
      <c r="C123" s="29" t="s">
        <v>12</v>
      </c>
      <c r="D123" s="29" t="s">
        <v>0</v>
      </c>
      <c r="E123" s="30">
        <v>70</v>
      </c>
      <c r="F123" s="31">
        <v>70</v>
      </c>
      <c r="G123" s="31">
        <f>F123/E123*100</f>
        <v>100</v>
      </c>
    </row>
    <row r="124" spans="1:7" ht="47.25" customHeight="1">
      <c r="A124" s="50">
        <v>5</v>
      </c>
      <c r="B124" s="28" t="s">
        <v>581</v>
      </c>
      <c r="C124" s="29" t="s">
        <v>12</v>
      </c>
      <c r="D124" s="29" t="s">
        <v>0</v>
      </c>
      <c r="E124" s="30">
        <v>32.1</v>
      </c>
      <c r="F124" s="31">
        <v>32.1</v>
      </c>
      <c r="G124" s="31">
        <f>F124/E124*100</f>
        <v>100</v>
      </c>
    </row>
    <row r="125" spans="1:7" ht="47.25" customHeight="1">
      <c r="A125" s="50">
        <v>6</v>
      </c>
      <c r="B125" s="28" t="s">
        <v>380</v>
      </c>
      <c r="C125" s="29" t="s">
        <v>12</v>
      </c>
      <c r="D125" s="29" t="s">
        <v>0</v>
      </c>
      <c r="E125" s="30">
        <v>9</v>
      </c>
      <c r="F125" s="31">
        <v>9</v>
      </c>
      <c r="G125" s="31">
        <f>F125/E125*100</f>
        <v>100</v>
      </c>
    </row>
    <row r="126" spans="1:7" ht="33.75" customHeight="1">
      <c r="A126" s="50">
        <v>7</v>
      </c>
      <c r="B126" s="28" t="s">
        <v>381</v>
      </c>
      <c r="C126" s="29" t="s">
        <v>12</v>
      </c>
      <c r="D126" s="29" t="s">
        <v>0</v>
      </c>
      <c r="E126" s="30">
        <v>100</v>
      </c>
      <c r="F126" s="31">
        <v>100</v>
      </c>
      <c r="G126" s="31">
        <f>F126/E126*100</f>
        <v>100</v>
      </c>
    </row>
    <row r="127" spans="1:7" ht="47.25" customHeight="1">
      <c r="A127" s="50">
        <v>8</v>
      </c>
      <c r="B127" s="28" t="s">
        <v>582</v>
      </c>
      <c r="C127" s="29" t="s">
        <v>12</v>
      </c>
      <c r="D127" s="29" t="s">
        <v>0</v>
      </c>
      <c r="E127" s="30">
        <v>80</v>
      </c>
      <c r="F127" s="31">
        <v>80.5</v>
      </c>
      <c r="G127" s="31">
        <f>F127/E127*100</f>
        <v>100.62500000000001</v>
      </c>
    </row>
    <row r="128" spans="1:7" ht="18.75" customHeight="1">
      <c r="A128" s="139" t="s">
        <v>431</v>
      </c>
      <c r="B128" s="139"/>
      <c r="C128" s="139"/>
      <c r="D128" s="139"/>
      <c r="E128" s="139"/>
      <c r="F128" s="139"/>
      <c r="G128" s="139"/>
    </row>
    <row r="129" spans="1:7" ht="39" customHeight="1">
      <c r="A129" s="50">
        <v>9</v>
      </c>
      <c r="B129" s="51" t="s">
        <v>583</v>
      </c>
      <c r="C129" s="52" t="s">
        <v>12</v>
      </c>
      <c r="D129" s="52" t="s">
        <v>0</v>
      </c>
      <c r="E129" s="30">
        <v>70</v>
      </c>
      <c r="F129" s="31">
        <v>71</v>
      </c>
      <c r="G129" s="31">
        <f>F129/E129*100</f>
        <v>101.42857142857142</v>
      </c>
    </row>
    <row r="130" spans="1:7" ht="60" customHeight="1">
      <c r="A130" s="50">
        <v>10</v>
      </c>
      <c r="B130" s="51" t="s">
        <v>379</v>
      </c>
      <c r="C130" s="52" t="s">
        <v>12</v>
      </c>
      <c r="D130" s="52" t="s">
        <v>90</v>
      </c>
      <c r="E130" s="30">
        <v>52</v>
      </c>
      <c r="F130" s="31">
        <v>53</v>
      </c>
      <c r="G130" s="31">
        <f>F130/E130*100</f>
        <v>101.92307692307692</v>
      </c>
    </row>
    <row r="131" spans="1:7" ht="26.25" customHeight="1">
      <c r="A131" s="161" t="s">
        <v>537</v>
      </c>
      <c r="B131" s="162"/>
      <c r="C131" s="60"/>
      <c r="D131" s="57">
        <v>10</v>
      </c>
      <c r="E131" s="58"/>
      <c r="F131" s="59"/>
      <c r="G131" s="59">
        <f>SUM(G119,G120,G122,G123,G124,G125,G126,G127,G129,G130)/10</f>
        <v>100.54052197802199</v>
      </c>
    </row>
    <row r="132" spans="1:7" ht="66.75" customHeight="1">
      <c r="A132" s="140" t="s">
        <v>622</v>
      </c>
      <c r="B132" s="145"/>
      <c r="C132" s="145"/>
      <c r="D132" s="145"/>
      <c r="E132" s="145"/>
      <c r="F132" s="145"/>
      <c r="G132" s="145"/>
    </row>
    <row r="133" spans="1:7" ht="20.25" customHeight="1">
      <c r="A133" s="27">
        <v>1</v>
      </c>
      <c r="B133" s="28" t="s">
        <v>56</v>
      </c>
      <c r="C133" s="29" t="s">
        <v>14</v>
      </c>
      <c r="D133" s="29" t="s">
        <v>0</v>
      </c>
      <c r="E133" s="30">
        <v>100.6</v>
      </c>
      <c r="F133" s="31">
        <v>113.9</v>
      </c>
      <c r="G133" s="31">
        <f>F133/E133*100</f>
        <v>113.220675944334</v>
      </c>
    </row>
    <row r="134" spans="1:7" ht="33.75" customHeight="1">
      <c r="A134" s="27">
        <v>2</v>
      </c>
      <c r="B134" s="28" t="s">
        <v>57</v>
      </c>
      <c r="C134" s="29" t="s">
        <v>14</v>
      </c>
      <c r="D134" s="29" t="s">
        <v>0</v>
      </c>
      <c r="E134" s="53">
        <v>1.49</v>
      </c>
      <c r="F134" s="54">
        <v>1.82</v>
      </c>
      <c r="G134" s="31">
        <f>F134/E134*100</f>
        <v>122.14765100671141</v>
      </c>
    </row>
    <row r="135" spans="1:7" ht="47.25" customHeight="1">
      <c r="A135" s="27">
        <v>3</v>
      </c>
      <c r="B135" s="28" t="s">
        <v>58</v>
      </c>
      <c r="C135" s="29" t="s">
        <v>12</v>
      </c>
      <c r="D135" s="29" t="s">
        <v>0</v>
      </c>
      <c r="E135" s="30">
        <v>100</v>
      </c>
      <c r="F135" s="31">
        <v>100</v>
      </c>
      <c r="G135" s="31">
        <f>F135/E135*100</f>
        <v>100</v>
      </c>
    </row>
    <row r="136" spans="1:7" ht="18" customHeight="1">
      <c r="A136" s="139" t="s">
        <v>432</v>
      </c>
      <c r="B136" s="139"/>
      <c r="C136" s="139"/>
      <c r="D136" s="139"/>
      <c r="E136" s="139"/>
      <c r="F136" s="139"/>
      <c r="G136" s="139"/>
    </row>
    <row r="137" spans="1:7" ht="47.25" customHeight="1">
      <c r="A137" s="27">
        <v>4</v>
      </c>
      <c r="B137" s="28" t="s">
        <v>59</v>
      </c>
      <c r="C137" s="29" t="s">
        <v>12</v>
      </c>
      <c r="D137" s="29" t="s">
        <v>217</v>
      </c>
      <c r="E137" s="30">
        <v>11</v>
      </c>
      <c r="F137" s="31">
        <v>11</v>
      </c>
      <c r="G137" s="31">
        <f aca="true" t="shared" si="3" ref="G137:G143">F137/E137*100</f>
        <v>100</v>
      </c>
    </row>
    <row r="138" spans="1:7" ht="47.25" customHeight="1">
      <c r="A138" s="27">
        <v>5</v>
      </c>
      <c r="B138" s="28" t="s">
        <v>60</v>
      </c>
      <c r="C138" s="29" t="s">
        <v>12</v>
      </c>
      <c r="D138" s="29" t="s">
        <v>61</v>
      </c>
      <c r="E138" s="30">
        <v>56</v>
      </c>
      <c r="F138" s="31">
        <v>56</v>
      </c>
      <c r="G138" s="31">
        <f t="shared" si="3"/>
        <v>100</v>
      </c>
    </row>
    <row r="139" spans="1:7" ht="91.5" customHeight="1">
      <c r="A139" s="27">
        <v>6</v>
      </c>
      <c r="B139" s="28" t="s">
        <v>584</v>
      </c>
      <c r="C139" s="29" t="s">
        <v>12</v>
      </c>
      <c r="D139" s="29" t="s">
        <v>0</v>
      </c>
      <c r="E139" s="30">
        <v>100</v>
      </c>
      <c r="F139" s="31">
        <v>100</v>
      </c>
      <c r="G139" s="31">
        <f t="shared" si="3"/>
        <v>100</v>
      </c>
    </row>
    <row r="140" spans="1:7" ht="19.5" customHeight="1">
      <c r="A140" s="27">
        <v>7</v>
      </c>
      <c r="B140" s="28" t="s">
        <v>475</v>
      </c>
      <c r="C140" s="29" t="s">
        <v>14</v>
      </c>
      <c r="D140" s="29" t="s">
        <v>476</v>
      </c>
      <c r="E140" s="30">
        <v>1750.2</v>
      </c>
      <c r="F140" s="31">
        <v>1750.9</v>
      </c>
      <c r="G140" s="31">
        <f t="shared" si="3"/>
        <v>100.03999542909384</v>
      </c>
    </row>
    <row r="141" spans="1:7" ht="30" customHeight="1">
      <c r="A141" s="27">
        <v>8</v>
      </c>
      <c r="B141" s="28" t="s">
        <v>477</v>
      </c>
      <c r="C141" s="29" t="s">
        <v>14</v>
      </c>
      <c r="D141" s="29" t="s">
        <v>294</v>
      </c>
      <c r="E141" s="30">
        <v>24.9</v>
      </c>
      <c r="F141" s="31">
        <v>24.2</v>
      </c>
      <c r="G141" s="31">
        <f t="shared" si="3"/>
        <v>97.18875502008032</v>
      </c>
    </row>
    <row r="142" spans="1:7" ht="21.75" customHeight="1">
      <c r="A142" s="27">
        <v>9</v>
      </c>
      <c r="B142" s="28" t="s">
        <v>478</v>
      </c>
      <c r="C142" s="29" t="s">
        <v>14</v>
      </c>
      <c r="D142" s="29" t="s">
        <v>476</v>
      </c>
      <c r="E142" s="53">
        <v>31.19</v>
      </c>
      <c r="F142" s="46">
        <v>31.903</v>
      </c>
      <c r="G142" s="31">
        <f t="shared" si="3"/>
        <v>102.2859890990702</v>
      </c>
    </row>
    <row r="143" spans="1:7" ht="21.75" customHeight="1">
      <c r="A143" s="27">
        <v>10</v>
      </c>
      <c r="B143" s="28" t="s">
        <v>479</v>
      </c>
      <c r="C143" s="29" t="s">
        <v>14</v>
      </c>
      <c r="D143" s="29" t="s">
        <v>294</v>
      </c>
      <c r="E143" s="30">
        <v>0.4</v>
      </c>
      <c r="F143" s="54">
        <v>0.44</v>
      </c>
      <c r="G143" s="31">
        <f t="shared" si="3"/>
        <v>109.99999999999999</v>
      </c>
    </row>
    <row r="144" spans="1:7" ht="17.25" customHeight="1">
      <c r="A144" s="139" t="s">
        <v>433</v>
      </c>
      <c r="B144" s="139"/>
      <c r="C144" s="139"/>
      <c r="D144" s="139"/>
      <c r="E144" s="139"/>
      <c r="F144" s="139"/>
      <c r="G144" s="139"/>
    </row>
    <row r="145" spans="1:7" ht="32.25" customHeight="1">
      <c r="A145" s="27">
        <v>11</v>
      </c>
      <c r="B145" s="28" t="s">
        <v>62</v>
      </c>
      <c r="C145" s="29" t="s">
        <v>14</v>
      </c>
      <c r="D145" s="29" t="s">
        <v>0</v>
      </c>
      <c r="E145" s="30">
        <v>0.2</v>
      </c>
      <c r="F145" s="31">
        <v>0.2</v>
      </c>
      <c r="G145" s="31">
        <f>F145/E145*100</f>
        <v>100</v>
      </c>
    </row>
    <row r="146" spans="1:7" ht="21" customHeight="1">
      <c r="A146" s="27">
        <v>12</v>
      </c>
      <c r="B146" s="28" t="s">
        <v>63</v>
      </c>
      <c r="C146" s="29" t="s">
        <v>14</v>
      </c>
      <c r="D146" s="29" t="s">
        <v>225</v>
      </c>
      <c r="E146" s="30">
        <v>38600</v>
      </c>
      <c r="F146" s="31">
        <v>38600</v>
      </c>
      <c r="G146" s="31">
        <f>F146/E146*100</f>
        <v>100</v>
      </c>
    </row>
    <row r="147" spans="1:7" ht="23.25" customHeight="1">
      <c r="A147" s="27">
        <v>13</v>
      </c>
      <c r="B147" s="28" t="s">
        <v>64</v>
      </c>
      <c r="C147" s="29" t="s">
        <v>12</v>
      </c>
      <c r="D147" s="29" t="s">
        <v>5</v>
      </c>
      <c r="E147" s="30">
        <v>6.8</v>
      </c>
      <c r="F147" s="31">
        <v>8</v>
      </c>
      <c r="G147" s="31">
        <f>F147/E147*100</f>
        <v>117.64705882352942</v>
      </c>
    </row>
    <row r="148" spans="1:7" ht="30" customHeight="1">
      <c r="A148" s="27">
        <v>14</v>
      </c>
      <c r="B148" s="28" t="s">
        <v>65</v>
      </c>
      <c r="C148" s="29" t="s">
        <v>12</v>
      </c>
      <c r="D148" s="29" t="s">
        <v>0</v>
      </c>
      <c r="E148" s="30">
        <v>0</v>
      </c>
      <c r="F148" s="31">
        <v>0</v>
      </c>
      <c r="G148" s="31">
        <v>0</v>
      </c>
    </row>
    <row r="149" spans="1:7" ht="18.75" customHeight="1">
      <c r="A149" s="139" t="s">
        <v>434</v>
      </c>
      <c r="B149" s="139"/>
      <c r="C149" s="139"/>
      <c r="D149" s="139"/>
      <c r="E149" s="139"/>
      <c r="F149" s="139"/>
      <c r="G149" s="139"/>
    </row>
    <row r="150" spans="1:7" ht="47.25" customHeight="1">
      <c r="A150" s="27">
        <v>15</v>
      </c>
      <c r="B150" s="28" t="s">
        <v>66</v>
      </c>
      <c r="C150" s="29" t="s">
        <v>12</v>
      </c>
      <c r="D150" s="29" t="s">
        <v>67</v>
      </c>
      <c r="E150" s="61">
        <v>0.2422</v>
      </c>
      <c r="F150" s="46">
        <v>0.242</v>
      </c>
      <c r="G150" s="31">
        <f>F150/E150*100</f>
        <v>99.91742361684558</v>
      </c>
    </row>
    <row r="151" spans="1:7" ht="47.25" customHeight="1">
      <c r="A151" s="27">
        <v>16</v>
      </c>
      <c r="B151" s="28" t="s">
        <v>68</v>
      </c>
      <c r="C151" s="29" t="s">
        <v>12</v>
      </c>
      <c r="D151" s="29" t="s">
        <v>69</v>
      </c>
      <c r="E151" s="30">
        <v>16</v>
      </c>
      <c r="F151" s="31">
        <v>16</v>
      </c>
      <c r="G151" s="31">
        <f>F151/E151*100</f>
        <v>100</v>
      </c>
    </row>
    <row r="152" spans="1:7" ht="24.75" customHeight="1">
      <c r="A152" s="27">
        <v>17</v>
      </c>
      <c r="B152" s="28" t="s">
        <v>70</v>
      </c>
      <c r="C152" s="29" t="s">
        <v>12</v>
      </c>
      <c r="D152" s="29" t="s">
        <v>69</v>
      </c>
      <c r="E152" s="30">
        <v>13</v>
      </c>
      <c r="F152" s="31">
        <v>13</v>
      </c>
      <c r="G152" s="31">
        <f>F152/E152*100</f>
        <v>100</v>
      </c>
    </row>
    <row r="153" spans="1:7" ht="50.25" customHeight="1">
      <c r="A153" s="27">
        <v>18</v>
      </c>
      <c r="B153" s="28" t="s">
        <v>71</v>
      </c>
      <c r="C153" s="29" t="s">
        <v>12</v>
      </c>
      <c r="D153" s="29" t="s">
        <v>179</v>
      </c>
      <c r="E153" s="30">
        <v>34</v>
      </c>
      <c r="F153" s="31">
        <v>12</v>
      </c>
      <c r="G153" s="31">
        <f>F153/E153*100</f>
        <v>35.294117647058826</v>
      </c>
    </row>
    <row r="154" spans="1:7" ht="30">
      <c r="A154" s="27">
        <v>19</v>
      </c>
      <c r="B154" s="28" t="s">
        <v>72</v>
      </c>
      <c r="C154" s="29" t="s">
        <v>12</v>
      </c>
      <c r="D154" s="29" t="s">
        <v>67</v>
      </c>
      <c r="E154" s="30">
        <v>0.7</v>
      </c>
      <c r="F154" s="54">
        <v>0.95</v>
      </c>
      <c r="G154" s="31">
        <f>F154/E154*100</f>
        <v>135.71428571428572</v>
      </c>
    </row>
    <row r="155" spans="1:7" ht="47.25" customHeight="1">
      <c r="A155" s="27">
        <v>20</v>
      </c>
      <c r="B155" s="28" t="s">
        <v>73</v>
      </c>
      <c r="C155" s="29" t="s">
        <v>12</v>
      </c>
      <c r="D155" s="29" t="s">
        <v>67</v>
      </c>
      <c r="E155" s="30">
        <v>0.8</v>
      </c>
      <c r="F155" s="31">
        <v>0.3</v>
      </c>
      <c r="G155" s="31">
        <f>F155/E155*100</f>
        <v>37.49999999999999</v>
      </c>
    </row>
    <row r="156" spans="1:7" ht="16.5" customHeight="1">
      <c r="A156" s="27">
        <v>21</v>
      </c>
      <c r="B156" s="28" t="s">
        <v>585</v>
      </c>
      <c r="C156" s="29" t="s">
        <v>12</v>
      </c>
      <c r="D156" s="29" t="s">
        <v>217</v>
      </c>
      <c r="E156" s="30">
        <v>669.1</v>
      </c>
      <c r="F156" s="31">
        <v>240</v>
      </c>
      <c r="G156" s="31">
        <f>F156/E156*100</f>
        <v>35.86907786578987</v>
      </c>
    </row>
    <row r="157" spans="1:7" ht="29.25" customHeight="1">
      <c r="A157" s="27">
        <v>22</v>
      </c>
      <c r="B157" s="28" t="s">
        <v>586</v>
      </c>
      <c r="C157" s="29" t="s">
        <v>12</v>
      </c>
      <c r="D157" s="29" t="s">
        <v>217</v>
      </c>
      <c r="E157" s="30">
        <v>1</v>
      </c>
      <c r="F157" s="31">
        <v>10</v>
      </c>
      <c r="G157" s="31">
        <v>100</v>
      </c>
    </row>
    <row r="158" spans="1:7" ht="48" customHeight="1">
      <c r="A158" s="159" t="s">
        <v>538</v>
      </c>
      <c r="B158" s="160"/>
      <c r="C158" s="56"/>
      <c r="D158" s="56">
        <v>22</v>
      </c>
      <c r="E158" s="58"/>
      <c r="F158" s="59"/>
      <c r="G158" s="59">
        <f>SUM(G133,G134,G135,G137,G138,G139,G140,G141,G142,G143,G145,G146,G147,G148,G150,G151,G152,G153,G154,G155,G156,G157)/22</f>
        <v>91.21931955303633</v>
      </c>
    </row>
    <row r="159" spans="1:7" ht="46.5" customHeight="1">
      <c r="A159" s="140" t="s">
        <v>623</v>
      </c>
      <c r="B159" s="145"/>
      <c r="C159" s="145"/>
      <c r="D159" s="145"/>
      <c r="E159" s="145"/>
      <c r="F159" s="145"/>
      <c r="G159" s="145"/>
    </row>
    <row r="160" spans="1:7" ht="63.75" customHeight="1">
      <c r="A160" s="27">
        <v>1</v>
      </c>
      <c r="B160" s="28" t="s">
        <v>226</v>
      </c>
      <c r="C160" s="29" t="s">
        <v>14</v>
      </c>
      <c r="D160" s="29" t="s">
        <v>0</v>
      </c>
      <c r="E160" s="30">
        <v>6.83</v>
      </c>
      <c r="F160" s="54">
        <v>4.45</v>
      </c>
      <c r="G160" s="31">
        <f>F160/E160*100</f>
        <v>65.15373352855052</v>
      </c>
    </row>
    <row r="161" spans="1:7" ht="18.75" customHeight="1">
      <c r="A161" s="27">
        <v>2</v>
      </c>
      <c r="B161" s="28" t="s">
        <v>227</v>
      </c>
      <c r="C161" s="29" t="s">
        <v>12</v>
      </c>
      <c r="D161" s="29" t="s">
        <v>0</v>
      </c>
      <c r="E161" s="30">
        <v>46.9</v>
      </c>
      <c r="F161" s="31">
        <v>78.2</v>
      </c>
      <c r="G161" s="31">
        <f>E161/F161*100</f>
        <v>59.97442455242966</v>
      </c>
    </row>
    <row r="162" spans="1:7" ht="18" customHeight="1">
      <c r="A162" s="139" t="s">
        <v>74</v>
      </c>
      <c r="B162" s="139"/>
      <c r="C162" s="139"/>
      <c r="D162" s="139"/>
      <c r="E162" s="139"/>
      <c r="F162" s="139"/>
      <c r="G162" s="139"/>
    </row>
    <row r="163" spans="1:7" ht="28.5" customHeight="1">
      <c r="A163" s="27">
        <v>3</v>
      </c>
      <c r="B163" s="28" t="s">
        <v>228</v>
      </c>
      <c r="C163" s="29" t="s">
        <v>12</v>
      </c>
      <c r="D163" s="29" t="s">
        <v>217</v>
      </c>
      <c r="E163" s="30">
        <v>15</v>
      </c>
      <c r="F163" s="31">
        <v>7</v>
      </c>
      <c r="G163" s="31">
        <f>F163/E163*100</f>
        <v>46.666666666666664</v>
      </c>
    </row>
    <row r="164" spans="1:7" ht="18" customHeight="1">
      <c r="A164" s="27">
        <v>4</v>
      </c>
      <c r="B164" s="28" t="s">
        <v>229</v>
      </c>
      <c r="C164" s="29" t="s">
        <v>14</v>
      </c>
      <c r="D164" s="29" t="s">
        <v>217</v>
      </c>
      <c r="E164" s="30">
        <v>14</v>
      </c>
      <c r="F164" s="31">
        <v>9</v>
      </c>
      <c r="G164" s="31">
        <f>F164/E164*100</f>
        <v>64.28571428571429</v>
      </c>
    </row>
    <row r="165" spans="1:7" ht="15.75">
      <c r="A165" s="27">
        <v>5</v>
      </c>
      <c r="B165" s="28" t="s">
        <v>230</v>
      </c>
      <c r="C165" s="29" t="s">
        <v>12</v>
      </c>
      <c r="D165" s="29" t="s">
        <v>179</v>
      </c>
      <c r="E165" s="30">
        <v>6</v>
      </c>
      <c r="F165" s="31">
        <v>6</v>
      </c>
      <c r="G165" s="31">
        <f>F165/E165*100</f>
        <v>100</v>
      </c>
    </row>
    <row r="166" spans="1:7" ht="20.25" customHeight="1">
      <c r="A166" s="139" t="s">
        <v>75</v>
      </c>
      <c r="B166" s="139"/>
      <c r="C166" s="139"/>
      <c r="D166" s="139"/>
      <c r="E166" s="139"/>
      <c r="F166" s="139"/>
      <c r="G166" s="139"/>
    </row>
    <row r="167" spans="1:7" ht="30">
      <c r="A167" s="27">
        <v>6</v>
      </c>
      <c r="B167" s="28" t="s">
        <v>231</v>
      </c>
      <c r="C167" s="29" t="s">
        <v>12</v>
      </c>
      <c r="D167" s="29" t="s">
        <v>0</v>
      </c>
      <c r="E167" s="30">
        <v>88</v>
      </c>
      <c r="F167" s="31">
        <v>70</v>
      </c>
      <c r="G167" s="31">
        <f>F167/E167*100</f>
        <v>79.54545454545455</v>
      </c>
    </row>
    <row r="168" spans="1:7" ht="15.75">
      <c r="A168" s="27">
        <v>7</v>
      </c>
      <c r="B168" s="28" t="s">
        <v>232</v>
      </c>
      <c r="C168" s="29" t="s">
        <v>14</v>
      </c>
      <c r="D168" s="29" t="s">
        <v>0</v>
      </c>
      <c r="E168" s="30">
        <v>35.2</v>
      </c>
      <c r="F168" s="31">
        <v>32.4</v>
      </c>
      <c r="G168" s="31">
        <f>F168/E168*100</f>
        <v>92.04545454545453</v>
      </c>
    </row>
    <row r="169" spans="1:7" ht="33.75" customHeight="1">
      <c r="A169" s="27">
        <v>8</v>
      </c>
      <c r="B169" s="28" t="s">
        <v>233</v>
      </c>
      <c r="C169" s="29" t="s">
        <v>14</v>
      </c>
      <c r="D169" s="29" t="s">
        <v>0</v>
      </c>
      <c r="E169" s="30">
        <v>83</v>
      </c>
      <c r="F169" s="31">
        <v>54.3</v>
      </c>
      <c r="G169" s="31">
        <f>F169/E169*100</f>
        <v>65.42168674698794</v>
      </c>
    </row>
    <row r="170" spans="1:7" ht="26.25" customHeight="1">
      <c r="A170" s="27">
        <v>9</v>
      </c>
      <c r="B170" s="28" t="s">
        <v>234</v>
      </c>
      <c r="C170" s="29" t="s">
        <v>14</v>
      </c>
      <c r="D170" s="29" t="s">
        <v>0</v>
      </c>
      <c r="E170" s="30">
        <v>7.2</v>
      </c>
      <c r="F170" s="31">
        <v>7.2</v>
      </c>
      <c r="G170" s="31">
        <f>F170/E170*100</f>
        <v>100</v>
      </c>
    </row>
    <row r="171" spans="1:7" ht="26.25" customHeight="1">
      <c r="A171" s="27">
        <v>10</v>
      </c>
      <c r="B171" s="28" t="s">
        <v>480</v>
      </c>
      <c r="C171" s="29" t="s">
        <v>14</v>
      </c>
      <c r="D171" s="29" t="s">
        <v>106</v>
      </c>
      <c r="E171" s="30">
        <v>28.8</v>
      </c>
      <c r="F171" s="31">
        <v>26.8</v>
      </c>
      <c r="G171" s="31">
        <f>F171/E171*100</f>
        <v>93.05555555555556</v>
      </c>
    </row>
    <row r="172" spans="1:7" ht="26.25" customHeight="1">
      <c r="A172" s="27">
        <v>11</v>
      </c>
      <c r="B172" s="28" t="s">
        <v>481</v>
      </c>
      <c r="C172" s="29" t="s">
        <v>14</v>
      </c>
      <c r="D172" s="29" t="s">
        <v>0</v>
      </c>
      <c r="E172" s="30">
        <v>87.5</v>
      </c>
      <c r="F172" s="31">
        <v>92.5</v>
      </c>
      <c r="G172" s="31">
        <f>F172/E172*100</f>
        <v>105.71428571428572</v>
      </c>
    </row>
    <row r="173" spans="1:7" ht="48" customHeight="1">
      <c r="A173" s="129" t="s">
        <v>539</v>
      </c>
      <c r="B173" s="130"/>
      <c r="C173" s="39"/>
      <c r="D173" s="39">
        <v>11</v>
      </c>
      <c r="E173" s="40"/>
      <c r="F173" s="62"/>
      <c r="G173" s="16">
        <f>SUM(G160,G161,G163,G164,G165,G167,G168,G169,G170,G171,G172)/11</f>
        <v>79.26027055828176</v>
      </c>
    </row>
    <row r="174" spans="1:7" ht="46.5" customHeight="1">
      <c r="A174" s="140" t="s">
        <v>624</v>
      </c>
      <c r="B174" s="140"/>
      <c r="C174" s="140"/>
      <c r="D174" s="140"/>
      <c r="E174" s="140"/>
      <c r="F174" s="140"/>
      <c r="G174" s="140"/>
    </row>
    <row r="175" spans="1:7" ht="33" customHeight="1">
      <c r="A175" s="27" t="s">
        <v>20</v>
      </c>
      <c r="B175" s="28" t="s">
        <v>235</v>
      </c>
      <c r="C175" s="29" t="s">
        <v>12</v>
      </c>
      <c r="D175" s="29" t="s">
        <v>179</v>
      </c>
      <c r="E175" s="30">
        <v>6</v>
      </c>
      <c r="F175" s="63">
        <v>5</v>
      </c>
      <c r="G175" s="63">
        <f>E175/F175*100</f>
        <v>120</v>
      </c>
    </row>
    <row r="176" spans="1:7" ht="35.25" customHeight="1">
      <c r="A176" s="27" t="s">
        <v>22</v>
      </c>
      <c r="B176" s="28" t="s">
        <v>441</v>
      </c>
      <c r="C176" s="29" t="s">
        <v>12</v>
      </c>
      <c r="D176" s="29" t="s">
        <v>0</v>
      </c>
      <c r="E176" s="30">
        <v>89.4</v>
      </c>
      <c r="F176" s="63">
        <v>89.4</v>
      </c>
      <c r="G176" s="63">
        <f>F176/E176*100</f>
        <v>100</v>
      </c>
    </row>
    <row r="177" spans="1:7" ht="31.5" customHeight="1">
      <c r="A177" s="27" t="s">
        <v>23</v>
      </c>
      <c r="B177" s="28" t="s">
        <v>442</v>
      </c>
      <c r="C177" s="29" t="s">
        <v>12</v>
      </c>
      <c r="D177" s="29" t="s">
        <v>0</v>
      </c>
      <c r="E177" s="30">
        <v>100</v>
      </c>
      <c r="F177" s="63">
        <v>100</v>
      </c>
      <c r="G177" s="63">
        <f>F177/E177*100</f>
        <v>100</v>
      </c>
    </row>
    <row r="178" spans="1:7" ht="18.75" customHeight="1">
      <c r="A178" s="139" t="s">
        <v>435</v>
      </c>
      <c r="B178" s="139"/>
      <c r="C178" s="139"/>
      <c r="D178" s="139"/>
      <c r="E178" s="139"/>
      <c r="F178" s="139"/>
      <c r="G178" s="139"/>
    </row>
    <row r="179" spans="1:7" ht="32.25" customHeight="1">
      <c r="A179" s="27" t="s">
        <v>24</v>
      </c>
      <c r="B179" s="28" t="s">
        <v>237</v>
      </c>
      <c r="C179" s="29" t="s">
        <v>12</v>
      </c>
      <c r="D179" s="29" t="s">
        <v>0</v>
      </c>
      <c r="E179" s="30">
        <v>98.2</v>
      </c>
      <c r="F179" s="63">
        <v>98.2</v>
      </c>
      <c r="G179" s="63">
        <f>F179/E179*100</f>
        <v>100</v>
      </c>
    </row>
    <row r="180" spans="1:7" s="26" customFormat="1" ht="33" customHeight="1">
      <c r="A180" s="27" t="s">
        <v>25</v>
      </c>
      <c r="B180" s="28" t="s">
        <v>236</v>
      </c>
      <c r="C180" s="29" t="s">
        <v>12</v>
      </c>
      <c r="D180" s="29" t="s">
        <v>0</v>
      </c>
      <c r="E180" s="30">
        <v>100</v>
      </c>
      <c r="F180" s="63">
        <v>100</v>
      </c>
      <c r="G180" s="63">
        <f>F180/E180*100</f>
        <v>100</v>
      </c>
    </row>
    <row r="181" spans="1:7" s="26" customFormat="1" ht="23.25" customHeight="1">
      <c r="A181" s="27">
        <v>6</v>
      </c>
      <c r="B181" s="28" t="s">
        <v>489</v>
      </c>
      <c r="C181" s="29" t="s">
        <v>12</v>
      </c>
      <c r="D181" s="29" t="s">
        <v>90</v>
      </c>
      <c r="E181" s="30">
        <v>41</v>
      </c>
      <c r="F181" s="63">
        <v>199</v>
      </c>
      <c r="G181" s="63">
        <f>E181/F181*100</f>
        <v>20.603015075376884</v>
      </c>
    </row>
    <row r="182" spans="1:7" s="26" customFormat="1" ht="22.5" customHeight="1">
      <c r="A182" s="27">
        <v>7</v>
      </c>
      <c r="B182" s="28" t="s">
        <v>490</v>
      </c>
      <c r="C182" s="29" t="s">
        <v>12</v>
      </c>
      <c r="D182" s="29" t="s">
        <v>90</v>
      </c>
      <c r="E182" s="30">
        <v>230</v>
      </c>
      <c r="F182" s="63">
        <v>86</v>
      </c>
      <c r="G182" s="63">
        <f>E182/F182*100</f>
        <v>267.4418604651163</v>
      </c>
    </row>
    <row r="183" spans="1:7" s="26" customFormat="1" ht="22.5" customHeight="1">
      <c r="A183" s="32"/>
      <c r="B183" s="33" t="s">
        <v>490</v>
      </c>
      <c r="C183" s="34"/>
      <c r="D183" s="34"/>
      <c r="E183" s="35">
        <v>230</v>
      </c>
      <c r="F183" s="64">
        <v>84</v>
      </c>
      <c r="G183" s="64">
        <v>100</v>
      </c>
    </row>
    <row r="184" spans="1:7" ht="20.25" customHeight="1">
      <c r="A184" s="139" t="s">
        <v>436</v>
      </c>
      <c r="B184" s="139"/>
      <c r="C184" s="139"/>
      <c r="D184" s="139"/>
      <c r="E184" s="139"/>
      <c r="F184" s="139"/>
      <c r="G184" s="139"/>
    </row>
    <row r="185" spans="1:7" ht="33" customHeight="1">
      <c r="A185" s="27">
        <v>8</v>
      </c>
      <c r="B185" s="28" t="s">
        <v>238</v>
      </c>
      <c r="C185" s="29" t="s">
        <v>12</v>
      </c>
      <c r="D185" s="29" t="s">
        <v>0</v>
      </c>
      <c r="E185" s="30">
        <v>65</v>
      </c>
      <c r="F185" s="63">
        <v>65</v>
      </c>
      <c r="G185" s="63">
        <f>F185/E185*100</f>
        <v>100</v>
      </c>
    </row>
    <row r="186" spans="1:7" ht="15.75">
      <c r="A186" s="139" t="s">
        <v>437</v>
      </c>
      <c r="B186" s="139"/>
      <c r="C186" s="139"/>
      <c r="D186" s="139"/>
      <c r="E186" s="139"/>
      <c r="F186" s="139"/>
      <c r="G186" s="139"/>
    </row>
    <row r="187" spans="1:7" ht="36" customHeight="1">
      <c r="A187" s="27" t="s">
        <v>18</v>
      </c>
      <c r="B187" s="28" t="s">
        <v>239</v>
      </c>
      <c r="C187" s="29" t="s">
        <v>3</v>
      </c>
      <c r="D187" s="29" t="s">
        <v>3</v>
      </c>
      <c r="E187" s="30" t="s">
        <v>3</v>
      </c>
      <c r="F187" s="31" t="s">
        <v>3</v>
      </c>
      <c r="G187" s="31"/>
    </row>
    <row r="188" spans="1:7" ht="16.5" customHeight="1">
      <c r="A188" s="139" t="s">
        <v>438</v>
      </c>
      <c r="B188" s="139"/>
      <c r="C188" s="139"/>
      <c r="D188" s="139"/>
      <c r="E188" s="139"/>
      <c r="F188" s="139"/>
      <c r="G188" s="139"/>
    </row>
    <row r="189" spans="1:7" ht="35.25" customHeight="1">
      <c r="A189" s="27" t="s">
        <v>29</v>
      </c>
      <c r="B189" s="28" t="s">
        <v>240</v>
      </c>
      <c r="C189" s="29" t="s">
        <v>12</v>
      </c>
      <c r="D189" s="29" t="s">
        <v>0</v>
      </c>
      <c r="E189" s="30">
        <v>100</v>
      </c>
      <c r="F189" s="63">
        <v>10</v>
      </c>
      <c r="G189" s="63">
        <f>F189/E189*100</f>
        <v>10</v>
      </c>
    </row>
    <row r="190" spans="1:7" ht="50.25" customHeight="1">
      <c r="A190" s="129" t="s">
        <v>541</v>
      </c>
      <c r="B190" s="130"/>
      <c r="C190" s="39"/>
      <c r="D190" s="39">
        <v>10</v>
      </c>
      <c r="E190" s="40"/>
      <c r="F190" s="16"/>
      <c r="G190" s="16">
        <f>SUM(G175,G176,G177,G179,G180,G181,G183,G185,G189)/9</f>
        <v>83.40033500837521</v>
      </c>
    </row>
    <row r="191" spans="1:7" ht="45" customHeight="1">
      <c r="A191" s="144" t="s">
        <v>625</v>
      </c>
      <c r="B191" s="144"/>
      <c r="C191" s="144"/>
      <c r="D191" s="144"/>
      <c r="E191" s="144"/>
      <c r="F191" s="144"/>
      <c r="G191" s="144"/>
    </row>
    <row r="192" spans="1:7" ht="30.75" customHeight="1">
      <c r="A192" s="27">
        <v>1</v>
      </c>
      <c r="B192" s="28" t="s">
        <v>76</v>
      </c>
      <c r="C192" s="29" t="s">
        <v>12</v>
      </c>
      <c r="D192" s="29" t="s">
        <v>179</v>
      </c>
      <c r="E192" s="30">
        <v>313</v>
      </c>
      <c r="F192" s="31">
        <v>361</v>
      </c>
      <c r="G192" s="31">
        <f>F192/E192*100</f>
        <v>115.33546325878594</v>
      </c>
    </row>
    <row r="193" spans="1:7" ht="47.25" customHeight="1">
      <c r="A193" s="27">
        <v>2</v>
      </c>
      <c r="B193" s="28" t="s">
        <v>77</v>
      </c>
      <c r="C193" s="29" t="s">
        <v>12</v>
      </c>
      <c r="D193" s="29" t="s">
        <v>0</v>
      </c>
      <c r="E193" s="30">
        <v>34.9</v>
      </c>
      <c r="F193" s="31">
        <v>45.4</v>
      </c>
      <c r="G193" s="31">
        <f aca="true" t="shared" si="4" ref="G193:G198">F193/E193*100</f>
        <v>130.0859598853868</v>
      </c>
    </row>
    <row r="194" spans="1:7" ht="34.5" customHeight="1">
      <c r="A194" s="27">
        <v>3</v>
      </c>
      <c r="B194" s="28" t="s">
        <v>78</v>
      </c>
      <c r="C194" s="29" t="s">
        <v>12</v>
      </c>
      <c r="D194" s="29" t="s">
        <v>217</v>
      </c>
      <c r="E194" s="30">
        <v>2</v>
      </c>
      <c r="F194" s="31">
        <v>2</v>
      </c>
      <c r="G194" s="31">
        <f t="shared" si="4"/>
        <v>100</v>
      </c>
    </row>
    <row r="195" spans="1:7" ht="47.25" customHeight="1">
      <c r="A195" s="27">
        <v>4</v>
      </c>
      <c r="B195" s="28" t="s">
        <v>79</v>
      </c>
      <c r="C195" s="29" t="s">
        <v>12</v>
      </c>
      <c r="D195" s="29" t="s">
        <v>179</v>
      </c>
      <c r="E195" s="30">
        <v>7</v>
      </c>
      <c r="F195" s="31">
        <v>14</v>
      </c>
      <c r="G195" s="31">
        <f t="shared" si="4"/>
        <v>200</v>
      </c>
    </row>
    <row r="196" spans="1:7" ht="33.75" customHeight="1">
      <c r="A196" s="27">
        <v>5</v>
      </c>
      <c r="B196" s="28" t="s">
        <v>80</v>
      </c>
      <c r="C196" s="29" t="s">
        <v>12</v>
      </c>
      <c r="D196" s="29" t="s">
        <v>217</v>
      </c>
      <c r="E196" s="30" t="s">
        <v>3</v>
      </c>
      <c r="F196" s="65" t="s">
        <v>3</v>
      </c>
      <c r="G196" s="65" t="s">
        <v>3</v>
      </c>
    </row>
    <row r="197" spans="1:7" ht="33.75" customHeight="1">
      <c r="A197" s="27">
        <v>6</v>
      </c>
      <c r="B197" s="28" t="s">
        <v>81</v>
      </c>
      <c r="C197" s="29" t="s">
        <v>12</v>
      </c>
      <c r="D197" s="29" t="s">
        <v>217</v>
      </c>
      <c r="E197" s="30" t="s">
        <v>3</v>
      </c>
      <c r="F197" s="31" t="s">
        <v>3</v>
      </c>
      <c r="G197" s="31" t="s">
        <v>3</v>
      </c>
    </row>
    <row r="198" spans="1:7" ht="18.75" customHeight="1">
      <c r="A198" s="27">
        <v>7</v>
      </c>
      <c r="B198" s="28" t="s">
        <v>482</v>
      </c>
      <c r="C198" s="29" t="s">
        <v>12</v>
      </c>
      <c r="D198" s="29" t="s">
        <v>179</v>
      </c>
      <c r="E198" s="30">
        <v>58</v>
      </c>
      <c r="F198" s="31">
        <v>58</v>
      </c>
      <c r="G198" s="31">
        <f t="shared" si="4"/>
        <v>100</v>
      </c>
    </row>
    <row r="199" spans="1:7" ht="19.5" customHeight="1">
      <c r="A199" s="133" t="s">
        <v>439</v>
      </c>
      <c r="B199" s="133"/>
      <c r="C199" s="133"/>
      <c r="D199" s="133"/>
      <c r="E199" s="133"/>
      <c r="F199" s="133"/>
      <c r="G199" s="133"/>
    </row>
    <row r="200" spans="1:7" ht="32.25" customHeight="1">
      <c r="A200" s="27">
        <v>8</v>
      </c>
      <c r="B200" s="28" t="s">
        <v>82</v>
      </c>
      <c r="C200" s="29" t="s">
        <v>12</v>
      </c>
      <c r="D200" s="29" t="s">
        <v>0</v>
      </c>
      <c r="E200" s="30">
        <v>1</v>
      </c>
      <c r="F200" s="31">
        <v>1</v>
      </c>
      <c r="G200" s="31">
        <f>F200/E200*100</f>
        <v>100</v>
      </c>
    </row>
    <row r="201" spans="1:7" ht="31.5" customHeight="1">
      <c r="A201" s="50">
        <v>9</v>
      </c>
      <c r="B201" s="51" t="s">
        <v>241</v>
      </c>
      <c r="C201" s="52" t="s">
        <v>14</v>
      </c>
      <c r="D201" s="52" t="s">
        <v>13</v>
      </c>
      <c r="E201" s="66">
        <v>29.9</v>
      </c>
      <c r="F201" s="31">
        <v>293.9</v>
      </c>
      <c r="G201" s="31">
        <f aca="true" t="shared" si="5" ref="G201:G208">F201/E201*100</f>
        <v>982.943143812709</v>
      </c>
    </row>
    <row r="202" spans="1:7" ht="33.75" customHeight="1">
      <c r="A202" s="50">
        <v>10</v>
      </c>
      <c r="B202" s="51" t="s">
        <v>483</v>
      </c>
      <c r="C202" s="29" t="s">
        <v>12</v>
      </c>
      <c r="D202" s="29" t="s">
        <v>0</v>
      </c>
      <c r="E202" s="66">
        <v>14.4</v>
      </c>
      <c r="F202" s="31">
        <v>14</v>
      </c>
      <c r="G202" s="31">
        <f t="shared" si="5"/>
        <v>97.22222222222221</v>
      </c>
    </row>
    <row r="203" spans="1:7" ht="33.75" customHeight="1">
      <c r="A203" s="50">
        <v>11</v>
      </c>
      <c r="B203" s="51" t="s">
        <v>484</v>
      </c>
      <c r="C203" s="29" t="s">
        <v>12</v>
      </c>
      <c r="D203" s="29" t="s">
        <v>0</v>
      </c>
      <c r="E203" s="66">
        <v>100</v>
      </c>
      <c r="F203" s="31">
        <v>100</v>
      </c>
      <c r="G203" s="31">
        <f t="shared" si="5"/>
        <v>100</v>
      </c>
    </row>
    <row r="204" spans="1:7" ht="33" customHeight="1">
      <c r="A204" s="50">
        <v>12</v>
      </c>
      <c r="B204" s="51" t="s">
        <v>83</v>
      </c>
      <c r="C204" s="29" t="s">
        <v>12</v>
      </c>
      <c r="D204" s="29" t="s">
        <v>13</v>
      </c>
      <c r="E204" s="66" t="s">
        <v>3</v>
      </c>
      <c r="F204" s="65" t="s">
        <v>3</v>
      </c>
      <c r="G204" s="65" t="s">
        <v>3</v>
      </c>
    </row>
    <row r="205" spans="1:7" ht="24.75" customHeight="1">
      <c r="A205" s="50">
        <v>13</v>
      </c>
      <c r="B205" s="51" t="s">
        <v>84</v>
      </c>
      <c r="C205" s="52" t="s">
        <v>12</v>
      </c>
      <c r="D205" s="52" t="s">
        <v>0</v>
      </c>
      <c r="E205" s="30">
        <v>7</v>
      </c>
      <c r="F205" s="31">
        <v>7</v>
      </c>
      <c r="G205" s="31">
        <f>F205/E205*100</f>
        <v>100</v>
      </c>
    </row>
    <row r="206" spans="1:7" ht="32.25" customHeight="1">
      <c r="A206" s="50">
        <v>14</v>
      </c>
      <c r="B206" s="51" t="s">
        <v>242</v>
      </c>
      <c r="C206" s="52" t="s">
        <v>12</v>
      </c>
      <c r="D206" s="52" t="s">
        <v>0</v>
      </c>
      <c r="E206" s="66">
        <v>12.1</v>
      </c>
      <c r="F206" s="31">
        <v>12.1</v>
      </c>
      <c r="G206" s="31">
        <f t="shared" si="5"/>
        <v>100</v>
      </c>
    </row>
    <row r="207" spans="1:7" ht="36.75" customHeight="1">
      <c r="A207" s="50">
        <v>15</v>
      </c>
      <c r="B207" s="51" t="s">
        <v>85</v>
      </c>
      <c r="C207" s="52" t="s">
        <v>14</v>
      </c>
      <c r="D207" s="52" t="s">
        <v>0</v>
      </c>
      <c r="E207" s="66">
        <v>100</v>
      </c>
      <c r="F207" s="31">
        <v>102</v>
      </c>
      <c r="G207" s="31">
        <f t="shared" si="5"/>
        <v>102</v>
      </c>
    </row>
    <row r="208" spans="1:7" ht="19.5" customHeight="1">
      <c r="A208" s="50">
        <v>16</v>
      </c>
      <c r="B208" s="51" t="s">
        <v>485</v>
      </c>
      <c r="C208" s="29" t="s">
        <v>12</v>
      </c>
      <c r="D208" s="29" t="s">
        <v>217</v>
      </c>
      <c r="E208" s="66">
        <v>1</v>
      </c>
      <c r="F208" s="31">
        <v>1</v>
      </c>
      <c r="G208" s="31">
        <f t="shared" si="5"/>
        <v>100</v>
      </c>
    </row>
    <row r="209" spans="1:7" ht="26.25" customHeight="1">
      <c r="A209" s="133" t="s">
        <v>382</v>
      </c>
      <c r="B209" s="133"/>
      <c r="C209" s="133"/>
      <c r="D209" s="133"/>
      <c r="E209" s="133"/>
      <c r="F209" s="133"/>
      <c r="G209" s="133"/>
    </row>
    <row r="210" spans="1:7" ht="30.75" customHeight="1">
      <c r="A210" s="27">
        <v>17</v>
      </c>
      <c r="B210" s="28" t="s">
        <v>86</v>
      </c>
      <c r="C210" s="29" t="s">
        <v>12</v>
      </c>
      <c r="D210" s="29" t="s">
        <v>0</v>
      </c>
      <c r="E210" s="30">
        <v>97</v>
      </c>
      <c r="F210" s="31">
        <v>90.5</v>
      </c>
      <c r="G210" s="31">
        <f>F210/E210*100</f>
        <v>93.29896907216495</v>
      </c>
    </row>
    <row r="211" spans="1:7" ht="23.25" customHeight="1">
      <c r="A211" s="149" t="s">
        <v>542</v>
      </c>
      <c r="B211" s="150"/>
      <c r="C211" s="39"/>
      <c r="D211" s="39">
        <v>17</v>
      </c>
      <c r="E211" s="40"/>
      <c r="F211" s="16"/>
      <c r="G211" s="16">
        <f>SUM(G192,G193,G194,G195,G198,G200,G201,G202,G203,G205,G206,G207,G208,G210)/14</f>
        <v>172.9204113036621</v>
      </c>
    </row>
    <row r="212" spans="1:7" ht="44.25" customHeight="1">
      <c r="A212" s="144" t="s">
        <v>626</v>
      </c>
      <c r="B212" s="144"/>
      <c r="C212" s="144"/>
      <c r="D212" s="144"/>
      <c r="E212" s="144"/>
      <c r="F212" s="144"/>
      <c r="G212" s="144"/>
    </row>
    <row r="213" spans="1:7" ht="21.75" customHeight="1">
      <c r="A213" s="27">
        <v>1</v>
      </c>
      <c r="B213" s="28" t="s">
        <v>87</v>
      </c>
      <c r="C213" s="29" t="s">
        <v>14</v>
      </c>
      <c r="D213" s="52" t="s">
        <v>494</v>
      </c>
      <c r="E213" s="30">
        <v>15.5</v>
      </c>
      <c r="F213" s="31">
        <v>11.6</v>
      </c>
      <c r="G213" s="31">
        <f>F213/E213*100</f>
        <v>74.83870967741936</v>
      </c>
    </row>
    <row r="214" spans="1:7" ht="21.75" customHeight="1">
      <c r="A214" s="27">
        <v>2</v>
      </c>
      <c r="B214" s="28" t="s">
        <v>495</v>
      </c>
      <c r="C214" s="52" t="s">
        <v>12</v>
      </c>
      <c r="D214" s="52" t="s">
        <v>496</v>
      </c>
      <c r="E214" s="30">
        <v>1.5</v>
      </c>
      <c r="F214" s="31">
        <v>2.6</v>
      </c>
      <c r="G214" s="31">
        <f>F214/E214*100</f>
        <v>173.33333333333334</v>
      </c>
    </row>
    <row r="215" spans="1:7" ht="20.25" customHeight="1">
      <c r="A215" s="133" t="s">
        <v>440</v>
      </c>
      <c r="B215" s="133"/>
      <c r="C215" s="133"/>
      <c r="D215" s="133"/>
      <c r="E215" s="133"/>
      <c r="F215" s="133"/>
      <c r="G215" s="133"/>
    </row>
    <row r="216" spans="1:7" ht="21" customHeight="1">
      <c r="A216" s="50">
        <v>3</v>
      </c>
      <c r="B216" s="28" t="s">
        <v>243</v>
      </c>
      <c r="C216" s="52" t="s">
        <v>12</v>
      </c>
      <c r="D216" s="52" t="s">
        <v>217</v>
      </c>
      <c r="E216" s="30">
        <v>1</v>
      </c>
      <c r="F216" s="31">
        <v>1</v>
      </c>
      <c r="G216" s="31">
        <f>F216/E216*100</f>
        <v>100</v>
      </c>
    </row>
    <row r="217" spans="1:7" ht="18" customHeight="1">
      <c r="A217" s="133" t="s">
        <v>486</v>
      </c>
      <c r="B217" s="133"/>
      <c r="C217" s="133"/>
      <c r="D217" s="133"/>
      <c r="E217" s="133"/>
      <c r="F217" s="133"/>
      <c r="G217" s="133"/>
    </row>
    <row r="218" spans="1:7" ht="18.75" customHeight="1">
      <c r="A218" s="50">
        <v>4</v>
      </c>
      <c r="B218" s="51" t="s">
        <v>487</v>
      </c>
      <c r="C218" s="29" t="s">
        <v>14</v>
      </c>
      <c r="D218" s="52" t="s">
        <v>217</v>
      </c>
      <c r="E218" s="30">
        <v>1.1</v>
      </c>
      <c r="F218" s="31">
        <v>2.03</v>
      </c>
      <c r="G218" s="31">
        <f>F218/E218*100</f>
        <v>184.54545454545453</v>
      </c>
    </row>
    <row r="219" spans="1:7" ht="29.25" customHeight="1">
      <c r="A219" s="50">
        <v>5</v>
      </c>
      <c r="B219" s="51" t="s">
        <v>488</v>
      </c>
      <c r="C219" s="52" t="s">
        <v>12</v>
      </c>
      <c r="D219" s="29" t="s">
        <v>217</v>
      </c>
      <c r="E219" s="66">
        <v>41</v>
      </c>
      <c r="F219" s="31">
        <v>12</v>
      </c>
      <c r="G219" s="31">
        <f>F219/E219*100</f>
        <v>29.268292682926827</v>
      </c>
    </row>
    <row r="220" spans="1:7" ht="22.5" customHeight="1">
      <c r="A220" s="50">
        <v>6</v>
      </c>
      <c r="B220" s="51" t="s">
        <v>88</v>
      </c>
      <c r="C220" s="52" t="s">
        <v>12</v>
      </c>
      <c r="D220" s="52" t="s">
        <v>0</v>
      </c>
      <c r="E220" s="66">
        <v>20</v>
      </c>
      <c r="F220" s="31">
        <v>25</v>
      </c>
      <c r="G220" s="31">
        <f>F220/E220*100</f>
        <v>125</v>
      </c>
    </row>
    <row r="221" spans="1:7" ht="34.5" customHeight="1">
      <c r="A221" s="50">
        <v>7</v>
      </c>
      <c r="B221" s="51" t="s">
        <v>89</v>
      </c>
      <c r="C221" s="52" t="s">
        <v>12</v>
      </c>
      <c r="D221" s="52" t="s">
        <v>2</v>
      </c>
      <c r="E221" s="66">
        <v>1</v>
      </c>
      <c r="F221" s="31">
        <v>0</v>
      </c>
      <c r="G221" s="31">
        <f>F221/E221*100</f>
        <v>0</v>
      </c>
    </row>
    <row r="222" spans="1:7" ht="25.5" customHeight="1">
      <c r="A222" s="151" t="s">
        <v>543</v>
      </c>
      <c r="B222" s="152"/>
      <c r="C222" s="67"/>
      <c r="D222" s="67">
        <v>7</v>
      </c>
      <c r="E222" s="68"/>
      <c r="F222" s="16"/>
      <c r="G222" s="16">
        <f>SUM(G213,G214,G216,G218,G219,G220,G221)/D222</f>
        <v>98.14082717701915</v>
      </c>
    </row>
    <row r="223" spans="1:7" ht="48" customHeight="1">
      <c r="A223" s="140" t="s">
        <v>627</v>
      </c>
      <c r="B223" s="140"/>
      <c r="C223" s="140"/>
      <c r="D223" s="140"/>
      <c r="E223" s="140"/>
      <c r="F223" s="140"/>
      <c r="G223" s="140"/>
    </row>
    <row r="224" spans="1:7" ht="30.75" customHeight="1">
      <c r="A224" s="27" t="s">
        <v>20</v>
      </c>
      <c r="B224" s="28" t="s">
        <v>244</v>
      </c>
      <c r="C224" s="29" t="s">
        <v>14</v>
      </c>
      <c r="D224" s="29" t="s">
        <v>90</v>
      </c>
      <c r="E224" s="30">
        <v>179</v>
      </c>
      <c r="F224" s="31">
        <v>71</v>
      </c>
      <c r="G224" s="31">
        <f>E224/F224*100</f>
        <v>252.11267605633805</v>
      </c>
    </row>
    <row r="225" spans="1:7" ht="30.75" customHeight="1">
      <c r="A225" s="32"/>
      <c r="B225" s="33" t="s">
        <v>244</v>
      </c>
      <c r="C225" s="34"/>
      <c r="D225" s="34"/>
      <c r="E225" s="35">
        <v>179</v>
      </c>
      <c r="F225" s="36">
        <v>71</v>
      </c>
      <c r="G225" s="36">
        <v>100</v>
      </c>
    </row>
    <row r="226" spans="1:7" ht="31.5" customHeight="1">
      <c r="A226" s="27" t="s">
        <v>22</v>
      </c>
      <c r="B226" s="28" t="s">
        <v>245</v>
      </c>
      <c r="C226" s="29" t="s">
        <v>12</v>
      </c>
      <c r="D226" s="29" t="s">
        <v>90</v>
      </c>
      <c r="E226" s="30">
        <v>1</v>
      </c>
      <c r="F226" s="31">
        <v>1</v>
      </c>
      <c r="G226" s="31">
        <f>F226/E226*100</f>
        <v>100</v>
      </c>
    </row>
    <row r="227" spans="1:7" ht="19.5" customHeight="1">
      <c r="A227" s="27" t="s">
        <v>23</v>
      </c>
      <c r="B227" s="28" t="s">
        <v>246</v>
      </c>
      <c r="C227" s="29" t="s">
        <v>12</v>
      </c>
      <c r="D227" s="29" t="s">
        <v>90</v>
      </c>
      <c r="E227" s="30">
        <v>1</v>
      </c>
      <c r="F227" s="31">
        <v>1</v>
      </c>
      <c r="G227" s="31">
        <f>F227/E227*100</f>
        <v>100</v>
      </c>
    </row>
    <row r="228" spans="1:7" ht="32.25" customHeight="1">
      <c r="A228" s="139" t="s">
        <v>383</v>
      </c>
      <c r="B228" s="139"/>
      <c r="C228" s="139"/>
      <c r="D228" s="139"/>
      <c r="E228" s="139"/>
      <c r="F228" s="139"/>
      <c r="G228" s="139"/>
    </row>
    <row r="229" spans="1:7" ht="45">
      <c r="A229" s="27" t="s">
        <v>24</v>
      </c>
      <c r="B229" s="28" t="s">
        <v>247</v>
      </c>
      <c r="C229" s="29" t="s">
        <v>14</v>
      </c>
      <c r="D229" s="29" t="s">
        <v>90</v>
      </c>
      <c r="E229" s="30">
        <v>39</v>
      </c>
      <c r="F229" s="31">
        <v>39</v>
      </c>
      <c r="G229" s="31">
        <f>F229/E229*100</f>
        <v>100</v>
      </c>
    </row>
    <row r="230" spans="1:7" ht="28.5" customHeight="1">
      <c r="A230" s="27" t="s">
        <v>25</v>
      </c>
      <c r="B230" s="28" t="s">
        <v>248</v>
      </c>
      <c r="C230" s="29" t="s">
        <v>12</v>
      </c>
      <c r="D230" s="29" t="s">
        <v>0</v>
      </c>
      <c r="E230" s="53">
        <v>0.27</v>
      </c>
      <c r="F230" s="54">
        <v>0.27</v>
      </c>
      <c r="G230" s="31">
        <f>F230/E230*100</f>
        <v>100</v>
      </c>
    </row>
    <row r="231" spans="1:7" ht="28.5" customHeight="1">
      <c r="A231" s="27">
        <v>6</v>
      </c>
      <c r="B231" s="28" t="s">
        <v>249</v>
      </c>
      <c r="C231" s="29" t="s">
        <v>12</v>
      </c>
      <c r="D231" s="29" t="s">
        <v>0</v>
      </c>
      <c r="E231" s="69">
        <v>0.00498291</v>
      </c>
      <c r="F231" s="69">
        <v>0.00498291</v>
      </c>
      <c r="G231" s="31">
        <f>F231/E231*100</f>
        <v>100</v>
      </c>
    </row>
    <row r="232" spans="1:7" ht="32.25" customHeight="1">
      <c r="A232" s="27" t="s">
        <v>27</v>
      </c>
      <c r="B232" s="28" t="s">
        <v>250</v>
      </c>
      <c r="C232" s="29" t="s">
        <v>12</v>
      </c>
      <c r="D232" s="29" t="s">
        <v>90</v>
      </c>
      <c r="E232" s="30">
        <v>90</v>
      </c>
      <c r="F232" s="31">
        <v>150</v>
      </c>
      <c r="G232" s="31">
        <f>F232/E232*100</f>
        <v>166.66666666666669</v>
      </c>
    </row>
    <row r="233" spans="1:7" ht="30" customHeight="1">
      <c r="A233" s="27" t="s">
        <v>17</v>
      </c>
      <c r="B233" s="28" t="s">
        <v>251</v>
      </c>
      <c r="C233" s="29" t="s">
        <v>12</v>
      </c>
      <c r="D233" s="29" t="s">
        <v>179</v>
      </c>
      <c r="E233" s="30">
        <v>10</v>
      </c>
      <c r="F233" s="31">
        <v>596</v>
      </c>
      <c r="G233" s="31">
        <v>100</v>
      </c>
    </row>
    <row r="234" spans="1:7" ht="47.25" customHeight="1">
      <c r="A234" s="27" t="s">
        <v>18</v>
      </c>
      <c r="B234" s="28" t="s">
        <v>252</v>
      </c>
      <c r="C234" s="29" t="s">
        <v>12</v>
      </c>
      <c r="D234" s="29" t="s">
        <v>217</v>
      </c>
      <c r="E234" s="30">
        <v>90</v>
      </c>
      <c r="F234" s="31">
        <v>162</v>
      </c>
      <c r="G234" s="31">
        <f>F234/E234*100</f>
        <v>180</v>
      </c>
    </row>
    <row r="235" spans="1:7" ht="18" customHeight="1">
      <c r="A235" s="139" t="s">
        <v>384</v>
      </c>
      <c r="B235" s="139"/>
      <c r="C235" s="139"/>
      <c r="D235" s="139"/>
      <c r="E235" s="139"/>
      <c r="F235" s="139"/>
      <c r="G235" s="139"/>
    </row>
    <row r="236" spans="1:7" ht="30">
      <c r="A236" s="27" t="s">
        <v>29</v>
      </c>
      <c r="B236" s="28" t="s">
        <v>253</v>
      </c>
      <c r="C236" s="29" t="s">
        <v>12</v>
      </c>
      <c r="D236" s="29" t="s">
        <v>0</v>
      </c>
      <c r="E236" s="30" t="s">
        <v>91</v>
      </c>
      <c r="F236" s="30" t="s">
        <v>91</v>
      </c>
      <c r="G236" s="30" t="s">
        <v>91</v>
      </c>
    </row>
    <row r="237" spans="1:7" ht="35.25" customHeight="1">
      <c r="A237" s="27" t="s">
        <v>30</v>
      </c>
      <c r="B237" s="28" t="s">
        <v>254</v>
      </c>
      <c r="C237" s="29" t="s">
        <v>12</v>
      </c>
      <c r="D237" s="29" t="s">
        <v>217</v>
      </c>
      <c r="E237" s="30" t="s">
        <v>92</v>
      </c>
      <c r="F237" s="30" t="s">
        <v>92</v>
      </c>
      <c r="G237" s="30" t="s">
        <v>92</v>
      </c>
    </row>
    <row r="238" spans="1:7" ht="30.75" customHeight="1">
      <c r="A238" s="27" t="s">
        <v>32</v>
      </c>
      <c r="B238" s="28" t="s">
        <v>255</v>
      </c>
      <c r="C238" s="29" t="s">
        <v>12</v>
      </c>
      <c r="D238" s="29" t="s">
        <v>0</v>
      </c>
      <c r="E238" s="47" t="s">
        <v>3</v>
      </c>
      <c r="F238" s="47" t="s">
        <v>3</v>
      </c>
      <c r="G238" s="47" t="s">
        <v>3</v>
      </c>
    </row>
    <row r="239" spans="1:7" ht="17.25" customHeight="1">
      <c r="A239" s="139" t="s">
        <v>385</v>
      </c>
      <c r="B239" s="139"/>
      <c r="C239" s="139"/>
      <c r="D239" s="139"/>
      <c r="E239" s="139"/>
      <c r="F239" s="139"/>
      <c r="G239" s="139"/>
    </row>
    <row r="240" spans="1:7" ht="38.25" customHeight="1">
      <c r="A240" s="27" t="s">
        <v>19</v>
      </c>
      <c r="B240" s="28" t="s">
        <v>256</v>
      </c>
      <c r="C240" s="29" t="s">
        <v>12</v>
      </c>
      <c r="D240" s="29" t="s">
        <v>93</v>
      </c>
      <c r="E240" s="30" t="s">
        <v>3</v>
      </c>
      <c r="F240" s="31" t="s">
        <v>3</v>
      </c>
      <c r="G240" s="31" t="s">
        <v>3</v>
      </c>
    </row>
    <row r="241" spans="1:7" ht="38.25" customHeight="1">
      <c r="A241" s="129" t="s">
        <v>544</v>
      </c>
      <c r="B241" s="130"/>
      <c r="C241" s="39"/>
      <c r="D241" s="39">
        <v>13</v>
      </c>
      <c r="E241" s="40"/>
      <c r="F241" s="16"/>
      <c r="G241" s="16">
        <f>SUM(G225,G226,G227,G229,G230,G231,G232,G233,G234)/9</f>
        <v>116.2962962962963</v>
      </c>
    </row>
    <row r="242" spans="1:7" ht="44.25" customHeight="1">
      <c r="A242" s="144" t="s">
        <v>628</v>
      </c>
      <c r="B242" s="144"/>
      <c r="C242" s="144"/>
      <c r="D242" s="144"/>
      <c r="E242" s="144"/>
      <c r="F242" s="144"/>
      <c r="G242" s="144"/>
    </row>
    <row r="243" spans="1:7" ht="32.25" customHeight="1">
      <c r="A243" s="27">
        <v>1</v>
      </c>
      <c r="B243" s="28" t="s">
        <v>257</v>
      </c>
      <c r="C243" s="29" t="s">
        <v>12</v>
      </c>
      <c r="D243" s="52" t="s">
        <v>0</v>
      </c>
      <c r="E243" s="30">
        <v>51.9</v>
      </c>
      <c r="F243" s="31">
        <v>51.8</v>
      </c>
      <c r="G243" s="31">
        <f>F243/E243*100</f>
        <v>99.8073217726397</v>
      </c>
    </row>
    <row r="244" spans="1:7" ht="21" customHeight="1">
      <c r="A244" s="133" t="s">
        <v>386</v>
      </c>
      <c r="B244" s="133"/>
      <c r="C244" s="133"/>
      <c r="D244" s="133"/>
      <c r="E244" s="133"/>
      <c r="F244" s="133"/>
      <c r="G244" s="133"/>
    </row>
    <row r="245" spans="1:7" ht="34.5" customHeight="1">
      <c r="A245" s="50">
        <v>2</v>
      </c>
      <c r="B245" s="51" t="s">
        <v>258</v>
      </c>
      <c r="C245" s="52" t="s">
        <v>12</v>
      </c>
      <c r="D245" s="52" t="s">
        <v>217</v>
      </c>
      <c r="E245" s="66">
        <v>2</v>
      </c>
      <c r="F245" s="31">
        <v>2</v>
      </c>
      <c r="G245" s="31">
        <f>F245/E245*100</f>
        <v>100</v>
      </c>
    </row>
    <row r="246" spans="1:7" ht="21.75" customHeight="1">
      <c r="A246" s="166" t="s">
        <v>387</v>
      </c>
      <c r="B246" s="167"/>
      <c r="C246" s="167"/>
      <c r="D246" s="167"/>
      <c r="E246" s="167"/>
      <c r="F246" s="167"/>
      <c r="G246" s="168"/>
    </row>
    <row r="247" spans="1:7" ht="35.25" customHeight="1">
      <c r="A247" s="50">
        <v>3</v>
      </c>
      <c r="B247" s="51" t="s">
        <v>259</v>
      </c>
      <c r="C247" s="52" t="s">
        <v>12</v>
      </c>
      <c r="D247" s="52" t="s">
        <v>0</v>
      </c>
      <c r="E247" s="30">
        <v>96.2</v>
      </c>
      <c r="F247" s="31">
        <v>94</v>
      </c>
      <c r="G247" s="31">
        <f>F247/E247*100</f>
        <v>97.71309771309771</v>
      </c>
    </row>
    <row r="248" spans="1:7" ht="75.75" customHeight="1">
      <c r="A248" s="50" t="s">
        <v>24</v>
      </c>
      <c r="B248" s="51" t="s">
        <v>260</v>
      </c>
      <c r="C248" s="52" t="s">
        <v>12</v>
      </c>
      <c r="D248" s="52" t="s">
        <v>0</v>
      </c>
      <c r="E248" s="30">
        <v>55</v>
      </c>
      <c r="F248" s="31">
        <v>55</v>
      </c>
      <c r="G248" s="31">
        <f>F248/E248*100</f>
        <v>100</v>
      </c>
    </row>
    <row r="249" spans="1:7" ht="18" customHeight="1">
      <c r="A249" s="50" t="s">
        <v>25</v>
      </c>
      <c r="B249" s="51" t="s">
        <v>261</v>
      </c>
      <c r="C249" s="52" t="s">
        <v>12</v>
      </c>
      <c r="D249" s="52" t="s">
        <v>0</v>
      </c>
      <c r="E249" s="30">
        <v>70</v>
      </c>
      <c r="F249" s="31">
        <v>70</v>
      </c>
      <c r="G249" s="31">
        <f>F249/E249*100</f>
        <v>100</v>
      </c>
    </row>
    <row r="250" spans="1:7" ht="33" customHeight="1">
      <c r="A250" s="134" t="s">
        <v>545</v>
      </c>
      <c r="B250" s="135"/>
      <c r="C250" s="67"/>
      <c r="D250" s="67">
        <v>5</v>
      </c>
      <c r="E250" s="40"/>
      <c r="F250" s="16"/>
      <c r="G250" s="16">
        <f>SUM(G243,G245,G247,G248,G249)/D250</f>
        <v>99.50408389714748</v>
      </c>
    </row>
    <row r="251" spans="1:7" ht="45" customHeight="1">
      <c r="A251" s="144" t="s">
        <v>629</v>
      </c>
      <c r="B251" s="144"/>
      <c r="C251" s="144"/>
      <c r="D251" s="144"/>
      <c r="E251" s="144"/>
      <c r="F251" s="144"/>
      <c r="G251" s="144"/>
    </row>
    <row r="252" spans="1:7" ht="25.5" customHeight="1">
      <c r="A252" s="50">
        <v>1</v>
      </c>
      <c r="B252" s="51" t="s">
        <v>262</v>
      </c>
      <c r="C252" s="52" t="s">
        <v>14</v>
      </c>
      <c r="D252" s="52" t="s">
        <v>565</v>
      </c>
      <c r="E252" s="66">
        <v>2.3</v>
      </c>
      <c r="F252" s="31">
        <v>3.7</v>
      </c>
      <c r="G252" s="31">
        <f>F252/E252*100</f>
        <v>160.86956521739134</v>
      </c>
    </row>
    <row r="253" spans="1:7" ht="32.25" customHeight="1">
      <c r="A253" s="50">
        <v>2</v>
      </c>
      <c r="B253" s="51" t="s">
        <v>263</v>
      </c>
      <c r="C253" s="52" t="s">
        <v>14</v>
      </c>
      <c r="D253" s="52" t="s">
        <v>0</v>
      </c>
      <c r="E253" s="66">
        <v>33.6</v>
      </c>
      <c r="F253" s="31">
        <v>38.3</v>
      </c>
      <c r="G253" s="31">
        <f>F253/E253*100</f>
        <v>113.98809523809523</v>
      </c>
    </row>
    <row r="254" spans="1:7" ht="15" customHeight="1">
      <c r="A254" s="133" t="s">
        <v>388</v>
      </c>
      <c r="B254" s="133"/>
      <c r="C254" s="133"/>
      <c r="D254" s="133"/>
      <c r="E254" s="133"/>
      <c r="F254" s="133"/>
      <c r="G254" s="133"/>
    </row>
    <row r="255" spans="1:7" ht="20.25" customHeight="1">
      <c r="A255" s="50">
        <v>3</v>
      </c>
      <c r="B255" s="51" t="s">
        <v>264</v>
      </c>
      <c r="C255" s="52" t="s">
        <v>14</v>
      </c>
      <c r="D255" s="52" t="s">
        <v>0</v>
      </c>
      <c r="E255" s="66">
        <v>53.5</v>
      </c>
      <c r="F255" s="31">
        <v>156.5</v>
      </c>
      <c r="G255" s="31">
        <f>F255/E255*100</f>
        <v>292.5233644859813</v>
      </c>
    </row>
    <row r="256" spans="1:7" ht="20.25" customHeight="1">
      <c r="A256" s="70"/>
      <c r="B256" s="71" t="s">
        <v>595</v>
      </c>
      <c r="C256" s="72"/>
      <c r="D256" s="72"/>
      <c r="E256" s="73">
        <v>53.5</v>
      </c>
      <c r="F256" s="36">
        <v>156.5</v>
      </c>
      <c r="G256" s="36">
        <v>100</v>
      </c>
    </row>
    <row r="257" spans="1:7" ht="20.25" customHeight="1">
      <c r="A257" s="50">
        <v>4</v>
      </c>
      <c r="B257" s="51" t="s">
        <v>497</v>
      </c>
      <c r="C257" s="52" t="s">
        <v>14</v>
      </c>
      <c r="D257" s="52" t="s">
        <v>94</v>
      </c>
      <c r="E257" s="66">
        <v>850</v>
      </c>
      <c r="F257" s="31">
        <v>1179.7</v>
      </c>
      <c r="G257" s="31">
        <f>F257/E257*100</f>
        <v>138.78823529411767</v>
      </c>
    </row>
    <row r="258" spans="1:7" ht="20.25" customHeight="1">
      <c r="A258" s="133" t="s">
        <v>389</v>
      </c>
      <c r="B258" s="133"/>
      <c r="C258" s="133"/>
      <c r="D258" s="133"/>
      <c r="E258" s="133"/>
      <c r="F258" s="133"/>
      <c r="G258" s="133"/>
    </row>
    <row r="259" spans="1:7" ht="31.5" customHeight="1">
      <c r="A259" s="50">
        <v>5</v>
      </c>
      <c r="B259" s="51" t="s">
        <v>265</v>
      </c>
      <c r="C259" s="52" t="s">
        <v>14</v>
      </c>
      <c r="D259" s="52" t="s">
        <v>4</v>
      </c>
      <c r="E259" s="30">
        <v>6315</v>
      </c>
      <c r="F259" s="31">
        <v>6158</v>
      </c>
      <c r="G259" s="31">
        <f>F259/E259*100</f>
        <v>97.513855898654</v>
      </c>
    </row>
    <row r="260" spans="1:7" ht="62.25" customHeight="1">
      <c r="A260" s="50">
        <v>6</v>
      </c>
      <c r="B260" s="51" t="s">
        <v>266</v>
      </c>
      <c r="C260" s="52" t="s">
        <v>14</v>
      </c>
      <c r="D260" s="52" t="s">
        <v>0</v>
      </c>
      <c r="E260" s="30">
        <v>20.4</v>
      </c>
      <c r="F260" s="31">
        <v>25.1</v>
      </c>
      <c r="G260" s="31">
        <f aca="true" t="shared" si="6" ref="G260:G266">F260/E260*100</f>
        <v>123.03921568627452</v>
      </c>
    </row>
    <row r="261" spans="1:7" ht="48" customHeight="1">
      <c r="A261" s="50">
        <v>7</v>
      </c>
      <c r="B261" s="51" t="s">
        <v>267</v>
      </c>
      <c r="C261" s="52" t="s">
        <v>422</v>
      </c>
      <c r="D261" s="52" t="s">
        <v>0</v>
      </c>
      <c r="E261" s="66">
        <v>2.2</v>
      </c>
      <c r="F261" s="31">
        <v>2.2</v>
      </c>
      <c r="G261" s="31">
        <f t="shared" si="6"/>
        <v>100</v>
      </c>
    </row>
    <row r="262" spans="1:7" ht="21.75" customHeight="1">
      <c r="A262" s="74">
        <v>8</v>
      </c>
      <c r="B262" s="51" t="s">
        <v>95</v>
      </c>
      <c r="C262" s="52" t="s">
        <v>423</v>
      </c>
      <c r="D262" s="52" t="s">
        <v>4</v>
      </c>
      <c r="E262" s="30">
        <v>514</v>
      </c>
      <c r="F262" s="31">
        <v>538</v>
      </c>
      <c r="G262" s="31">
        <f t="shared" si="6"/>
        <v>104.66926070038912</v>
      </c>
    </row>
    <row r="263" spans="1:7" ht="47.25" customHeight="1">
      <c r="A263" s="50">
        <v>9</v>
      </c>
      <c r="B263" s="51" t="s">
        <v>96</v>
      </c>
      <c r="C263" s="52" t="s">
        <v>422</v>
      </c>
      <c r="D263" s="52" t="s">
        <v>2</v>
      </c>
      <c r="E263" s="66">
        <v>4</v>
      </c>
      <c r="F263" s="31">
        <v>6</v>
      </c>
      <c r="G263" s="31">
        <f t="shared" si="6"/>
        <v>150</v>
      </c>
    </row>
    <row r="264" spans="1:7" ht="36.75" customHeight="1">
      <c r="A264" s="50">
        <v>10</v>
      </c>
      <c r="B264" s="51" t="s">
        <v>445</v>
      </c>
      <c r="C264" s="52" t="s">
        <v>422</v>
      </c>
      <c r="D264" s="52" t="s">
        <v>2</v>
      </c>
      <c r="E264" s="66" t="s">
        <v>3</v>
      </c>
      <c r="F264" s="66" t="s">
        <v>3</v>
      </c>
      <c r="G264" s="66" t="s">
        <v>3</v>
      </c>
    </row>
    <row r="265" spans="1:7" ht="33" customHeight="1">
      <c r="A265" s="50">
        <v>11</v>
      </c>
      <c r="B265" s="28" t="s">
        <v>97</v>
      </c>
      <c r="C265" s="52" t="s">
        <v>422</v>
      </c>
      <c r="D265" s="52" t="s">
        <v>2</v>
      </c>
      <c r="E265" s="66">
        <v>910</v>
      </c>
      <c r="F265" s="31">
        <v>1174</v>
      </c>
      <c r="G265" s="31">
        <f t="shared" si="6"/>
        <v>129.01098901098902</v>
      </c>
    </row>
    <row r="266" spans="1:7" ht="21.75" customHeight="1">
      <c r="A266" s="50">
        <v>12</v>
      </c>
      <c r="B266" s="28" t="s">
        <v>98</v>
      </c>
      <c r="C266" s="52" t="s">
        <v>422</v>
      </c>
      <c r="D266" s="52" t="s">
        <v>2</v>
      </c>
      <c r="E266" s="66">
        <v>395</v>
      </c>
      <c r="F266" s="31">
        <v>292</v>
      </c>
      <c r="G266" s="31">
        <f t="shared" si="6"/>
        <v>73.9240506329114</v>
      </c>
    </row>
    <row r="267" spans="1:7" ht="20.25" customHeight="1">
      <c r="A267" s="133" t="s">
        <v>390</v>
      </c>
      <c r="B267" s="133"/>
      <c r="C267" s="133"/>
      <c r="D267" s="133"/>
      <c r="E267" s="133"/>
      <c r="F267" s="133"/>
      <c r="G267" s="133"/>
    </row>
    <row r="268" spans="1:7" ht="24.75" customHeight="1">
      <c r="A268" s="50">
        <v>13</v>
      </c>
      <c r="B268" s="51" t="s">
        <v>268</v>
      </c>
      <c r="C268" s="52" t="s">
        <v>14</v>
      </c>
      <c r="D268" s="52" t="s">
        <v>564</v>
      </c>
      <c r="E268" s="75">
        <v>0.2596</v>
      </c>
      <c r="F268" s="76">
        <v>0.2596</v>
      </c>
      <c r="G268" s="31">
        <f>F268/E268*100</f>
        <v>100</v>
      </c>
    </row>
    <row r="269" spans="1:7" ht="30.75" customHeight="1">
      <c r="A269" s="50">
        <v>14</v>
      </c>
      <c r="B269" s="51" t="s">
        <v>269</v>
      </c>
      <c r="C269" s="52" t="s">
        <v>14</v>
      </c>
      <c r="D269" s="52" t="s">
        <v>0</v>
      </c>
      <c r="E269" s="66">
        <v>16</v>
      </c>
      <c r="F269" s="31">
        <v>16</v>
      </c>
      <c r="G269" s="31">
        <f>F269/E269*100</f>
        <v>100</v>
      </c>
    </row>
    <row r="270" spans="1:7" ht="30.75" customHeight="1">
      <c r="A270" s="134" t="s">
        <v>546</v>
      </c>
      <c r="B270" s="135"/>
      <c r="C270" s="67"/>
      <c r="D270" s="67">
        <v>14</v>
      </c>
      <c r="E270" s="68"/>
      <c r="F270" s="16"/>
      <c r="G270" s="16">
        <f>SUM(G252,G253,G256,G257,G259,G260,G261,G262,G263,G265,G266,G268,G269)/13</f>
        <v>114.75409751375557</v>
      </c>
    </row>
    <row r="271" spans="1:7" ht="44.25" customHeight="1">
      <c r="A271" s="140" t="s">
        <v>630</v>
      </c>
      <c r="B271" s="140"/>
      <c r="C271" s="140"/>
      <c r="D271" s="140"/>
      <c r="E271" s="140"/>
      <c r="F271" s="140"/>
      <c r="G271" s="140"/>
    </row>
    <row r="272" spans="1:7" ht="30.75" customHeight="1">
      <c r="A272" s="27">
        <v>1</v>
      </c>
      <c r="B272" s="28" t="s">
        <v>270</v>
      </c>
      <c r="C272" s="29" t="s">
        <v>12</v>
      </c>
      <c r="D272" s="52" t="s">
        <v>0</v>
      </c>
      <c r="E272" s="30">
        <v>90</v>
      </c>
      <c r="F272" s="31">
        <v>90</v>
      </c>
      <c r="G272" s="31">
        <f>F272/E272*100</f>
        <v>100</v>
      </c>
    </row>
    <row r="273" spans="1:7" ht="30.75" customHeight="1">
      <c r="A273" s="27">
        <v>2</v>
      </c>
      <c r="B273" s="28" t="s">
        <v>271</v>
      </c>
      <c r="C273" s="29" t="s">
        <v>12</v>
      </c>
      <c r="D273" s="52" t="s">
        <v>0</v>
      </c>
      <c r="E273" s="30">
        <v>99.5</v>
      </c>
      <c r="F273" s="31">
        <v>99.5</v>
      </c>
      <c r="G273" s="31">
        <f>F273/E273*100</f>
        <v>100</v>
      </c>
    </row>
    <row r="274" spans="1:7" ht="30.75" customHeight="1">
      <c r="A274" s="27">
        <v>3</v>
      </c>
      <c r="B274" s="28" t="s">
        <v>272</v>
      </c>
      <c r="C274" s="29" t="s">
        <v>12</v>
      </c>
      <c r="D274" s="52" t="s">
        <v>0</v>
      </c>
      <c r="E274" s="30">
        <v>97</v>
      </c>
      <c r="F274" s="31">
        <v>97</v>
      </c>
      <c r="G274" s="31">
        <f>F274/E274*100</f>
        <v>100</v>
      </c>
    </row>
    <row r="275" spans="1:7" ht="30.75" customHeight="1">
      <c r="A275" s="27">
        <v>4</v>
      </c>
      <c r="B275" s="28" t="s">
        <v>273</v>
      </c>
      <c r="C275" s="29" t="s">
        <v>14</v>
      </c>
      <c r="D275" s="52" t="s">
        <v>0</v>
      </c>
      <c r="E275" s="30">
        <v>70</v>
      </c>
      <c r="F275" s="31">
        <v>70</v>
      </c>
      <c r="G275" s="31">
        <f>F275/E275*100</f>
        <v>100</v>
      </c>
    </row>
    <row r="276" spans="1:7" ht="30.75" customHeight="1">
      <c r="A276" s="139" t="s">
        <v>392</v>
      </c>
      <c r="B276" s="139"/>
      <c r="C276" s="139"/>
      <c r="D276" s="139"/>
      <c r="E276" s="139"/>
      <c r="F276" s="139"/>
      <c r="G276" s="139"/>
    </row>
    <row r="277" spans="1:7" ht="30.75" customHeight="1">
      <c r="A277" s="27">
        <v>5</v>
      </c>
      <c r="B277" s="28" t="s">
        <v>274</v>
      </c>
      <c r="C277" s="29" t="s">
        <v>12</v>
      </c>
      <c r="D277" s="29" t="s">
        <v>0</v>
      </c>
      <c r="E277" s="30">
        <v>70</v>
      </c>
      <c r="F277" s="31">
        <v>70</v>
      </c>
      <c r="G277" s="31">
        <f>F277/E277*100</f>
        <v>100</v>
      </c>
    </row>
    <row r="278" spans="1:7" ht="30.75" customHeight="1">
      <c r="A278" s="27">
        <v>6</v>
      </c>
      <c r="B278" s="28" t="s">
        <v>275</v>
      </c>
      <c r="C278" s="29" t="s">
        <v>12</v>
      </c>
      <c r="D278" s="29" t="s">
        <v>217</v>
      </c>
      <c r="E278" s="30">
        <v>7</v>
      </c>
      <c r="F278" s="31">
        <v>7</v>
      </c>
      <c r="G278" s="31">
        <f aca="true" t="shared" si="7" ref="G278:G283">F278/E278*100</f>
        <v>100</v>
      </c>
    </row>
    <row r="279" spans="1:7" ht="30.75" customHeight="1">
      <c r="A279" s="27">
        <v>7</v>
      </c>
      <c r="B279" s="28" t="s">
        <v>276</v>
      </c>
      <c r="C279" s="29" t="s">
        <v>14</v>
      </c>
      <c r="D279" s="29" t="s">
        <v>0</v>
      </c>
      <c r="E279" s="30">
        <v>51</v>
      </c>
      <c r="F279" s="31">
        <v>52.3</v>
      </c>
      <c r="G279" s="31">
        <f t="shared" si="7"/>
        <v>102.54901960784312</v>
      </c>
    </row>
    <row r="280" spans="1:7" ht="30.75" customHeight="1">
      <c r="A280" s="27">
        <v>8</v>
      </c>
      <c r="B280" s="28" t="s">
        <v>277</v>
      </c>
      <c r="C280" s="29" t="s">
        <v>12</v>
      </c>
      <c r="D280" s="29" t="s">
        <v>217</v>
      </c>
      <c r="E280" s="30">
        <v>30</v>
      </c>
      <c r="F280" s="31">
        <v>30</v>
      </c>
      <c r="G280" s="31">
        <f t="shared" si="7"/>
        <v>100</v>
      </c>
    </row>
    <row r="281" spans="1:7" ht="30.75" customHeight="1">
      <c r="A281" s="27">
        <v>9</v>
      </c>
      <c r="B281" s="28" t="s">
        <v>498</v>
      </c>
      <c r="C281" s="52" t="s">
        <v>422</v>
      </c>
      <c r="D281" s="52" t="s">
        <v>2</v>
      </c>
      <c r="E281" s="30">
        <v>17</v>
      </c>
      <c r="F281" s="31">
        <v>17</v>
      </c>
      <c r="G281" s="31">
        <f t="shared" si="7"/>
        <v>100</v>
      </c>
    </row>
    <row r="282" spans="1:7" ht="30.75" customHeight="1">
      <c r="A282" s="27">
        <v>10</v>
      </c>
      <c r="B282" s="28" t="s">
        <v>499</v>
      </c>
      <c r="C282" s="29" t="s">
        <v>14</v>
      </c>
      <c r="D282" s="29" t="s">
        <v>0</v>
      </c>
      <c r="E282" s="30">
        <v>45</v>
      </c>
      <c r="F282" s="31">
        <v>45</v>
      </c>
      <c r="G282" s="31">
        <f t="shared" si="7"/>
        <v>100</v>
      </c>
    </row>
    <row r="283" spans="1:7" ht="30.75" customHeight="1">
      <c r="A283" s="27">
        <v>11</v>
      </c>
      <c r="B283" s="28" t="s">
        <v>500</v>
      </c>
      <c r="C283" s="29" t="s">
        <v>14</v>
      </c>
      <c r="D283" s="29" t="s">
        <v>0</v>
      </c>
      <c r="E283" s="30">
        <v>27</v>
      </c>
      <c r="F283" s="31">
        <v>27</v>
      </c>
      <c r="G283" s="31">
        <f t="shared" si="7"/>
        <v>100</v>
      </c>
    </row>
    <row r="284" spans="1:7" ht="30.75" customHeight="1">
      <c r="A284" s="139" t="s">
        <v>391</v>
      </c>
      <c r="B284" s="139"/>
      <c r="C284" s="139"/>
      <c r="D284" s="139"/>
      <c r="E284" s="139"/>
      <c r="F284" s="139"/>
      <c r="G284" s="139"/>
    </row>
    <row r="285" spans="1:7" ht="30.75" customHeight="1">
      <c r="A285" s="27">
        <v>12</v>
      </c>
      <c r="B285" s="28" t="s">
        <v>278</v>
      </c>
      <c r="C285" s="29" t="s">
        <v>12</v>
      </c>
      <c r="D285" s="29" t="s">
        <v>0</v>
      </c>
      <c r="E285" s="30">
        <v>100</v>
      </c>
      <c r="F285" s="31">
        <v>100</v>
      </c>
      <c r="G285" s="31">
        <f>F285/E285*100</f>
        <v>100</v>
      </c>
    </row>
    <row r="286" spans="1:7" ht="30.75" customHeight="1">
      <c r="A286" s="27">
        <v>13</v>
      </c>
      <c r="B286" s="28" t="s">
        <v>279</v>
      </c>
      <c r="C286" s="29" t="s">
        <v>12</v>
      </c>
      <c r="D286" s="29" t="s">
        <v>0</v>
      </c>
      <c r="E286" s="30">
        <v>55</v>
      </c>
      <c r="F286" s="31">
        <v>55</v>
      </c>
      <c r="G286" s="31">
        <f>F286/E286*100</f>
        <v>100</v>
      </c>
    </row>
    <row r="287" spans="1:7" ht="30.75" customHeight="1">
      <c r="A287" s="27">
        <v>14</v>
      </c>
      <c r="B287" s="28" t="s">
        <v>280</v>
      </c>
      <c r="C287" s="29" t="s">
        <v>12</v>
      </c>
      <c r="D287" s="29" t="s">
        <v>0</v>
      </c>
      <c r="E287" s="30">
        <v>100</v>
      </c>
      <c r="F287" s="31">
        <v>100</v>
      </c>
      <c r="G287" s="31">
        <f>F287/E287*100</f>
        <v>100</v>
      </c>
    </row>
    <row r="288" spans="1:7" ht="30.75" customHeight="1">
      <c r="A288" s="172" t="s">
        <v>548</v>
      </c>
      <c r="B288" s="173"/>
      <c r="C288" s="39"/>
      <c r="D288" s="39">
        <v>14</v>
      </c>
      <c r="E288" s="40"/>
      <c r="F288" s="16"/>
      <c r="G288" s="16">
        <f>SUM(G272,G273,G274,G275,G277,G278,G279,G280,G281,G282,G283,G285,G286,G287)/14</f>
        <v>100.18207282913166</v>
      </c>
    </row>
    <row r="289" spans="1:7" ht="39.75" customHeight="1">
      <c r="A289" s="175" t="s">
        <v>631</v>
      </c>
      <c r="B289" s="176"/>
      <c r="C289" s="176"/>
      <c r="D289" s="176"/>
      <c r="E289" s="176"/>
      <c r="F289" s="176"/>
      <c r="G289" s="177"/>
    </row>
    <row r="290" spans="1:7" ht="49.5" customHeight="1">
      <c r="A290" s="50">
        <v>1</v>
      </c>
      <c r="B290" s="77" t="s">
        <v>501</v>
      </c>
      <c r="C290" s="78" t="s">
        <v>12</v>
      </c>
      <c r="D290" s="78" t="s">
        <v>502</v>
      </c>
      <c r="E290" s="79">
        <v>47.05</v>
      </c>
      <c r="F290" s="31">
        <v>47.5</v>
      </c>
      <c r="G290" s="31">
        <f>F290/E290*100</f>
        <v>100.95642933049946</v>
      </c>
    </row>
    <row r="291" spans="1:7" ht="30.75" customHeight="1">
      <c r="A291" s="50">
        <v>2</v>
      </c>
      <c r="B291" s="77" t="s">
        <v>503</v>
      </c>
      <c r="C291" s="78" t="s">
        <v>12</v>
      </c>
      <c r="D291" s="78" t="s">
        <v>504</v>
      </c>
      <c r="E291" s="80">
        <v>10</v>
      </c>
      <c r="F291" s="31">
        <v>5</v>
      </c>
      <c r="G291" s="31">
        <f>F291/E291*100</f>
        <v>50</v>
      </c>
    </row>
    <row r="292" spans="1:7" ht="14.25" customHeight="1">
      <c r="A292" s="169" t="s">
        <v>505</v>
      </c>
      <c r="B292" s="170"/>
      <c r="C292" s="170"/>
      <c r="D292" s="170"/>
      <c r="E292" s="170"/>
      <c r="F292" s="170"/>
      <c r="G292" s="171"/>
    </row>
    <row r="293" spans="1:7" ht="51" customHeight="1">
      <c r="A293" s="50">
        <v>3</v>
      </c>
      <c r="B293" s="77" t="s">
        <v>506</v>
      </c>
      <c r="C293" s="78" t="s">
        <v>12</v>
      </c>
      <c r="D293" s="78" t="s">
        <v>106</v>
      </c>
      <c r="E293" s="80">
        <v>436.2</v>
      </c>
      <c r="F293" s="31">
        <v>432.6</v>
      </c>
      <c r="G293" s="31">
        <f>F293/E293*100</f>
        <v>99.17469050894087</v>
      </c>
    </row>
    <row r="294" spans="1:7" ht="30.75" customHeight="1">
      <c r="A294" s="50">
        <v>4</v>
      </c>
      <c r="B294" s="77" t="s">
        <v>507</v>
      </c>
      <c r="C294" s="78" t="s">
        <v>12</v>
      </c>
      <c r="D294" s="78" t="s">
        <v>106</v>
      </c>
      <c r="E294" s="80">
        <v>8.7</v>
      </c>
      <c r="F294" s="54">
        <v>11.87</v>
      </c>
      <c r="G294" s="31">
        <f>F294/E294*100</f>
        <v>136.4367816091954</v>
      </c>
    </row>
    <row r="295" spans="1:7" ht="20.25" customHeight="1">
      <c r="A295" s="169" t="s">
        <v>508</v>
      </c>
      <c r="B295" s="170"/>
      <c r="C295" s="170"/>
      <c r="D295" s="170"/>
      <c r="E295" s="170"/>
      <c r="F295" s="170"/>
      <c r="G295" s="171"/>
    </row>
    <row r="296" spans="1:7" ht="30.75" customHeight="1">
      <c r="A296" s="50">
        <v>5</v>
      </c>
      <c r="B296" s="77" t="s">
        <v>509</v>
      </c>
      <c r="C296" s="78" t="s">
        <v>12</v>
      </c>
      <c r="D296" s="78" t="s">
        <v>13</v>
      </c>
      <c r="E296" s="80">
        <v>59</v>
      </c>
      <c r="F296" s="31">
        <v>14</v>
      </c>
      <c r="G296" s="31">
        <f>F296/E296*100</f>
        <v>23.728813559322035</v>
      </c>
    </row>
    <row r="297" spans="1:7" ht="30.75" customHeight="1">
      <c r="A297" s="50">
        <v>6</v>
      </c>
      <c r="B297" s="77" t="s">
        <v>587</v>
      </c>
      <c r="C297" s="78" t="s">
        <v>12</v>
      </c>
      <c r="D297" s="78" t="s">
        <v>13</v>
      </c>
      <c r="E297" s="80">
        <v>1</v>
      </c>
      <c r="F297" s="31">
        <v>2</v>
      </c>
      <c r="G297" s="31">
        <f>F297/E297*100</f>
        <v>200</v>
      </c>
    </row>
    <row r="298" spans="1:7" ht="21.75" customHeight="1">
      <c r="A298" s="169" t="s">
        <v>510</v>
      </c>
      <c r="B298" s="170"/>
      <c r="C298" s="170"/>
      <c r="D298" s="170"/>
      <c r="E298" s="170"/>
      <c r="F298" s="170"/>
      <c r="G298" s="171"/>
    </row>
    <row r="299" spans="1:7" ht="30.75" customHeight="1">
      <c r="A299" s="50">
        <v>7</v>
      </c>
      <c r="B299" s="77" t="s">
        <v>511</v>
      </c>
      <c r="C299" s="78" t="s">
        <v>12</v>
      </c>
      <c r="D299" s="78" t="s">
        <v>13</v>
      </c>
      <c r="E299" s="80">
        <v>6</v>
      </c>
      <c r="F299" s="31">
        <v>5</v>
      </c>
      <c r="G299" s="31">
        <f>F299/E299*100</f>
        <v>83.33333333333334</v>
      </c>
    </row>
    <row r="300" spans="1:7" ht="60">
      <c r="A300" s="50">
        <v>8</v>
      </c>
      <c r="B300" s="77" t="s">
        <v>588</v>
      </c>
      <c r="C300" s="78" t="s">
        <v>12</v>
      </c>
      <c r="D300" s="78" t="s">
        <v>502</v>
      </c>
      <c r="E300" s="80">
        <v>100</v>
      </c>
      <c r="F300" s="31">
        <v>100</v>
      </c>
      <c r="G300" s="31">
        <f>F300/E300*100</f>
        <v>100</v>
      </c>
    </row>
    <row r="301" spans="1:7" ht="30.75" customHeight="1">
      <c r="A301" s="50">
        <v>9</v>
      </c>
      <c r="B301" s="77" t="s">
        <v>512</v>
      </c>
      <c r="C301" s="78" t="s">
        <v>12</v>
      </c>
      <c r="D301" s="78" t="s">
        <v>13</v>
      </c>
      <c r="E301" s="80">
        <v>47</v>
      </c>
      <c r="F301" s="31">
        <v>47</v>
      </c>
      <c r="G301" s="31">
        <f>F301/E301*100</f>
        <v>100</v>
      </c>
    </row>
    <row r="302" spans="1:7" ht="30.75" customHeight="1">
      <c r="A302" s="50">
        <v>10</v>
      </c>
      <c r="B302" s="51" t="s">
        <v>513</v>
      </c>
      <c r="C302" s="81" t="s">
        <v>12</v>
      </c>
      <c r="D302" s="81" t="s">
        <v>514</v>
      </c>
      <c r="E302" s="66">
        <v>1490</v>
      </c>
      <c r="F302" s="31">
        <v>1489.9</v>
      </c>
      <c r="G302" s="54">
        <f>F302/E302*100</f>
        <v>99.99328859060404</v>
      </c>
    </row>
    <row r="303" spans="1:7" ht="30.75" customHeight="1">
      <c r="A303" s="134" t="s">
        <v>547</v>
      </c>
      <c r="B303" s="135"/>
      <c r="C303" s="82"/>
      <c r="D303" s="82">
        <v>10</v>
      </c>
      <c r="E303" s="68"/>
      <c r="F303" s="16"/>
      <c r="G303" s="16">
        <f>SUM(G290,G291,G293,G294,G296,G297,G299,G300,G301,G302)/D303</f>
        <v>99.36233369318953</v>
      </c>
    </row>
    <row r="304" spans="1:7" ht="60.75" customHeight="1" thickBot="1">
      <c r="A304" s="165" t="s">
        <v>632</v>
      </c>
      <c r="B304" s="165"/>
      <c r="C304" s="165"/>
      <c r="D304" s="165"/>
      <c r="E304" s="165"/>
      <c r="F304" s="165"/>
      <c r="G304" s="165"/>
    </row>
    <row r="305" spans="1:7" ht="34.5" customHeight="1">
      <c r="A305" s="83" t="s">
        <v>20</v>
      </c>
      <c r="B305" s="84" t="s">
        <v>281</v>
      </c>
      <c r="C305" s="85" t="s">
        <v>14</v>
      </c>
      <c r="D305" s="85" t="s">
        <v>0</v>
      </c>
      <c r="E305" s="86">
        <v>101.6</v>
      </c>
      <c r="F305" s="87">
        <v>81.9</v>
      </c>
      <c r="G305" s="87">
        <f>F305/E305*100</f>
        <v>80.61023622047246</v>
      </c>
    </row>
    <row r="306" spans="1:7" ht="32.25" customHeight="1">
      <c r="A306" s="88" t="s">
        <v>22</v>
      </c>
      <c r="B306" s="89" t="s">
        <v>284</v>
      </c>
      <c r="C306" s="44" t="s">
        <v>14</v>
      </c>
      <c r="D306" s="44" t="s">
        <v>0</v>
      </c>
      <c r="E306" s="90">
        <v>101.9</v>
      </c>
      <c r="F306" s="91">
        <v>102.1</v>
      </c>
      <c r="G306" s="91">
        <f aca="true" t="shared" si="8" ref="G306:G315">F306/E306*100</f>
        <v>100.1962708537782</v>
      </c>
    </row>
    <row r="307" spans="1:7" ht="29.25" customHeight="1">
      <c r="A307" s="27" t="s">
        <v>23</v>
      </c>
      <c r="B307" s="28" t="s">
        <v>282</v>
      </c>
      <c r="C307" s="29" t="s">
        <v>14</v>
      </c>
      <c r="D307" s="29" t="s">
        <v>0</v>
      </c>
      <c r="E307" s="30">
        <v>101.1</v>
      </c>
      <c r="F307" s="31">
        <v>54.9</v>
      </c>
      <c r="G307" s="31">
        <f t="shared" si="8"/>
        <v>54.3026706231454</v>
      </c>
    </row>
    <row r="308" spans="1:7" ht="21" customHeight="1">
      <c r="A308" s="27" t="s">
        <v>24</v>
      </c>
      <c r="B308" s="28" t="s">
        <v>596</v>
      </c>
      <c r="C308" s="29" t="s">
        <v>14</v>
      </c>
      <c r="D308" s="29" t="s">
        <v>0</v>
      </c>
      <c r="E308" s="92">
        <v>100.2</v>
      </c>
      <c r="F308" s="93">
        <v>100.8</v>
      </c>
      <c r="G308" s="31">
        <f>F308/E308*100</f>
        <v>100.59880239520957</v>
      </c>
    </row>
    <row r="309" spans="1:7" ht="21.75" customHeight="1">
      <c r="A309" s="27" t="s">
        <v>25</v>
      </c>
      <c r="B309" s="28" t="s">
        <v>597</v>
      </c>
      <c r="C309" s="41" t="s">
        <v>14</v>
      </c>
      <c r="D309" s="94" t="s">
        <v>598</v>
      </c>
      <c r="E309" s="95">
        <v>26153</v>
      </c>
      <c r="F309" s="96">
        <v>27721</v>
      </c>
      <c r="G309" s="97">
        <f>F309/E309*100</f>
        <v>105.99548808932053</v>
      </c>
    </row>
    <row r="310" spans="1:7" ht="23.25" customHeight="1">
      <c r="A310" s="27" t="s">
        <v>26</v>
      </c>
      <c r="B310" s="28" t="s">
        <v>599</v>
      </c>
      <c r="C310" s="41" t="s">
        <v>14</v>
      </c>
      <c r="D310" s="94" t="s">
        <v>0</v>
      </c>
      <c r="E310" s="98">
        <v>100.2</v>
      </c>
      <c r="F310" s="98">
        <v>101.8</v>
      </c>
      <c r="G310" s="97">
        <f>F310/E310*100</f>
        <v>101.59680638722554</v>
      </c>
    </row>
    <row r="311" spans="1:7" ht="20.25" customHeight="1">
      <c r="A311" s="27" t="s">
        <v>27</v>
      </c>
      <c r="B311" s="28" t="s">
        <v>283</v>
      </c>
      <c r="C311" s="41" t="s">
        <v>14</v>
      </c>
      <c r="D311" s="41" t="s">
        <v>217</v>
      </c>
      <c r="E311" s="90">
        <v>2600</v>
      </c>
      <c r="F311" s="91">
        <v>1404</v>
      </c>
      <c r="G311" s="31">
        <f t="shared" si="8"/>
        <v>54</v>
      </c>
    </row>
    <row r="312" spans="1:7" ht="20.25" customHeight="1">
      <c r="A312" s="27" t="s">
        <v>17</v>
      </c>
      <c r="B312" s="42" t="s">
        <v>515</v>
      </c>
      <c r="C312" s="99" t="s">
        <v>14</v>
      </c>
      <c r="D312" s="78" t="s">
        <v>516</v>
      </c>
      <c r="E312" s="43">
        <v>16.4</v>
      </c>
      <c r="F312" s="31">
        <v>8.7</v>
      </c>
      <c r="G312" s="31">
        <f t="shared" si="8"/>
        <v>53.04878048780488</v>
      </c>
    </row>
    <row r="313" spans="1:7" ht="20.25" customHeight="1">
      <c r="A313" s="27" t="s">
        <v>18</v>
      </c>
      <c r="B313" s="42" t="s">
        <v>517</v>
      </c>
      <c r="C313" s="29" t="s">
        <v>14</v>
      </c>
      <c r="D313" s="29" t="s">
        <v>0</v>
      </c>
      <c r="E313" s="43">
        <v>66</v>
      </c>
      <c r="F313" s="31">
        <v>31.5</v>
      </c>
      <c r="G313" s="31">
        <f t="shared" si="8"/>
        <v>47.72727272727273</v>
      </c>
    </row>
    <row r="314" spans="1:7" ht="24" customHeight="1">
      <c r="A314" s="27" t="s">
        <v>29</v>
      </c>
      <c r="B314" s="42" t="s">
        <v>518</v>
      </c>
      <c r="C314" s="29" t="s">
        <v>14</v>
      </c>
      <c r="D314" s="29" t="s">
        <v>0</v>
      </c>
      <c r="E314" s="43">
        <v>0</v>
      </c>
      <c r="F314" s="31">
        <v>0</v>
      </c>
      <c r="G314" s="31">
        <v>0</v>
      </c>
    </row>
    <row r="315" spans="1:7" ht="27" customHeight="1">
      <c r="A315" s="27" t="s">
        <v>30</v>
      </c>
      <c r="B315" s="42" t="s">
        <v>519</v>
      </c>
      <c r="C315" s="29" t="s">
        <v>14</v>
      </c>
      <c r="D315" s="29" t="s">
        <v>0</v>
      </c>
      <c r="E315" s="43">
        <v>107</v>
      </c>
      <c r="F315" s="31">
        <v>110.9</v>
      </c>
      <c r="G315" s="31">
        <f t="shared" si="8"/>
        <v>103.64485981308411</v>
      </c>
    </row>
    <row r="316" spans="1:7" ht="15.75">
      <c r="A316" s="139" t="s">
        <v>393</v>
      </c>
      <c r="B316" s="139"/>
      <c r="C316" s="174"/>
      <c r="D316" s="174"/>
      <c r="E316" s="139"/>
      <c r="F316" s="139"/>
      <c r="G316" s="139"/>
    </row>
    <row r="317" spans="1:7" ht="32.25" customHeight="1">
      <c r="A317" s="27">
        <v>12</v>
      </c>
      <c r="B317" s="28" t="s">
        <v>285</v>
      </c>
      <c r="C317" s="29" t="s">
        <v>99</v>
      </c>
      <c r="D317" s="29" t="s">
        <v>100</v>
      </c>
      <c r="E317" s="30">
        <v>209.2</v>
      </c>
      <c r="F317" s="31">
        <v>298.6</v>
      </c>
      <c r="G317" s="31">
        <f>F317/E317*100</f>
        <v>142.73422562141494</v>
      </c>
    </row>
    <row r="318" spans="1:7" ht="31.5" customHeight="1">
      <c r="A318" s="27">
        <v>13</v>
      </c>
      <c r="B318" s="28" t="s">
        <v>600</v>
      </c>
      <c r="C318" s="29" t="s">
        <v>99</v>
      </c>
      <c r="D318" s="29" t="s">
        <v>100</v>
      </c>
      <c r="E318" s="30">
        <v>1.5</v>
      </c>
      <c r="F318" s="31">
        <v>1</v>
      </c>
      <c r="G318" s="31">
        <f aca="true" t="shared" si="9" ref="G318:G328">F318/E318*100</f>
        <v>66.66666666666666</v>
      </c>
    </row>
    <row r="319" spans="1:7" ht="41.25" customHeight="1">
      <c r="A319" s="27">
        <v>14</v>
      </c>
      <c r="B319" s="28" t="s">
        <v>286</v>
      </c>
      <c r="C319" s="29" t="s">
        <v>99</v>
      </c>
      <c r="D319" s="29" t="s">
        <v>100</v>
      </c>
      <c r="E319" s="30">
        <v>1.6</v>
      </c>
      <c r="F319" s="31">
        <v>0.8</v>
      </c>
      <c r="G319" s="31">
        <f t="shared" si="9"/>
        <v>50</v>
      </c>
    </row>
    <row r="320" spans="1:7" ht="32.25" customHeight="1">
      <c r="A320" s="27">
        <v>15</v>
      </c>
      <c r="B320" s="28" t="s">
        <v>287</v>
      </c>
      <c r="C320" s="29" t="s">
        <v>12</v>
      </c>
      <c r="D320" s="29" t="s">
        <v>0</v>
      </c>
      <c r="E320" s="30">
        <v>12.5</v>
      </c>
      <c r="F320" s="31">
        <v>12.8</v>
      </c>
      <c r="G320" s="31">
        <f t="shared" si="9"/>
        <v>102.4</v>
      </c>
    </row>
    <row r="321" spans="1:7" ht="31.5" customHeight="1">
      <c r="A321" s="27">
        <v>16</v>
      </c>
      <c r="B321" s="28" t="s">
        <v>288</v>
      </c>
      <c r="C321" s="29" t="s">
        <v>14</v>
      </c>
      <c r="D321" s="29" t="s">
        <v>100</v>
      </c>
      <c r="E321" s="30">
        <v>18.2</v>
      </c>
      <c r="F321" s="31">
        <v>6.4</v>
      </c>
      <c r="G321" s="31">
        <f t="shared" si="9"/>
        <v>35.16483516483517</v>
      </c>
    </row>
    <row r="322" spans="1:7" ht="46.5" customHeight="1">
      <c r="A322" s="27">
        <v>17</v>
      </c>
      <c r="B322" s="28" t="s">
        <v>289</v>
      </c>
      <c r="C322" s="29" t="s">
        <v>14</v>
      </c>
      <c r="D322" s="29" t="s">
        <v>100</v>
      </c>
      <c r="E322" s="30">
        <v>2.9</v>
      </c>
      <c r="F322" s="31">
        <v>4</v>
      </c>
      <c r="G322" s="31">
        <f t="shared" si="9"/>
        <v>137.93103448275863</v>
      </c>
    </row>
    <row r="323" spans="1:7" ht="45.75" customHeight="1">
      <c r="A323" s="27">
        <v>18</v>
      </c>
      <c r="B323" s="28" t="s">
        <v>590</v>
      </c>
      <c r="C323" s="29" t="s">
        <v>14</v>
      </c>
      <c r="D323" s="29" t="s">
        <v>290</v>
      </c>
      <c r="E323" s="30">
        <v>1.4</v>
      </c>
      <c r="F323" s="31">
        <v>2.1</v>
      </c>
      <c r="G323" s="31">
        <f t="shared" si="9"/>
        <v>150.00000000000003</v>
      </c>
    </row>
    <row r="324" spans="1:7" ht="45">
      <c r="A324" s="27">
        <v>19</v>
      </c>
      <c r="B324" s="28" t="s">
        <v>589</v>
      </c>
      <c r="C324" s="29" t="s">
        <v>12</v>
      </c>
      <c r="D324" s="29" t="s">
        <v>101</v>
      </c>
      <c r="E324" s="30">
        <v>180</v>
      </c>
      <c r="F324" s="31">
        <v>196</v>
      </c>
      <c r="G324" s="31">
        <f t="shared" si="9"/>
        <v>108.88888888888889</v>
      </c>
    </row>
    <row r="325" spans="1:7" ht="18.75" customHeight="1">
      <c r="A325" s="27">
        <v>20</v>
      </c>
      <c r="B325" s="28" t="s">
        <v>291</v>
      </c>
      <c r="C325" s="29"/>
      <c r="D325" s="100"/>
      <c r="E325" s="30"/>
      <c r="F325" s="31"/>
      <c r="G325" s="31"/>
    </row>
    <row r="326" spans="1:7" ht="20.25" customHeight="1">
      <c r="A326" s="27"/>
      <c r="B326" s="28" t="s">
        <v>102</v>
      </c>
      <c r="C326" s="29" t="s">
        <v>12</v>
      </c>
      <c r="D326" s="29" t="s">
        <v>55</v>
      </c>
      <c r="E326" s="30">
        <v>15</v>
      </c>
      <c r="F326" s="31">
        <v>30</v>
      </c>
      <c r="G326" s="31">
        <f t="shared" si="9"/>
        <v>200</v>
      </c>
    </row>
    <row r="327" spans="1:7" ht="17.25" customHeight="1">
      <c r="A327" s="27"/>
      <c r="B327" s="28" t="s">
        <v>292</v>
      </c>
      <c r="C327" s="29" t="s">
        <v>12</v>
      </c>
      <c r="D327" s="29" t="s">
        <v>55</v>
      </c>
      <c r="E327" s="30">
        <v>7</v>
      </c>
      <c r="F327" s="31">
        <v>17</v>
      </c>
      <c r="G327" s="31">
        <f t="shared" si="9"/>
        <v>242.85714285714283</v>
      </c>
    </row>
    <row r="328" spans="1:7" ht="18.75" customHeight="1">
      <c r="A328" s="27">
        <v>21</v>
      </c>
      <c r="B328" s="28" t="s">
        <v>520</v>
      </c>
      <c r="C328" s="29" t="s">
        <v>12</v>
      </c>
      <c r="D328" s="29" t="s">
        <v>217</v>
      </c>
      <c r="E328" s="30">
        <v>2</v>
      </c>
      <c r="F328" s="31">
        <v>5</v>
      </c>
      <c r="G328" s="31">
        <f t="shared" si="9"/>
        <v>250</v>
      </c>
    </row>
    <row r="329" spans="1:7" ht="31.5" customHeight="1">
      <c r="A329" s="32"/>
      <c r="B329" s="33" t="s">
        <v>520</v>
      </c>
      <c r="C329" s="34"/>
      <c r="D329" s="34"/>
      <c r="E329" s="35">
        <v>2</v>
      </c>
      <c r="F329" s="36">
        <v>5</v>
      </c>
      <c r="G329" s="36">
        <v>100</v>
      </c>
    </row>
    <row r="330" spans="1:7" ht="24" customHeight="1">
      <c r="A330" s="139" t="s">
        <v>394</v>
      </c>
      <c r="B330" s="139"/>
      <c r="C330" s="139"/>
      <c r="D330" s="139"/>
      <c r="E330" s="139"/>
      <c r="F330" s="139"/>
      <c r="G330" s="139"/>
    </row>
    <row r="331" spans="1:7" ht="19.5" customHeight="1">
      <c r="A331" s="27">
        <v>22</v>
      </c>
      <c r="B331" s="28" t="s">
        <v>571</v>
      </c>
      <c r="C331" s="29" t="s">
        <v>14</v>
      </c>
      <c r="D331" s="29" t="s">
        <v>294</v>
      </c>
      <c r="E331" s="30" t="s">
        <v>3</v>
      </c>
      <c r="F331" s="31" t="s">
        <v>3</v>
      </c>
      <c r="G331" s="31" t="s">
        <v>3</v>
      </c>
    </row>
    <row r="332" spans="1:7" ht="21" customHeight="1">
      <c r="A332" s="27">
        <v>23</v>
      </c>
      <c r="B332" s="28" t="s">
        <v>570</v>
      </c>
      <c r="C332" s="29" t="s">
        <v>12</v>
      </c>
      <c r="D332" s="29" t="s">
        <v>106</v>
      </c>
      <c r="E332" s="30" t="s">
        <v>3</v>
      </c>
      <c r="F332" s="31" t="s">
        <v>3</v>
      </c>
      <c r="G332" s="31" t="s">
        <v>3</v>
      </c>
    </row>
    <row r="333" spans="1:7" ht="30.75" customHeight="1">
      <c r="A333" s="27">
        <v>24</v>
      </c>
      <c r="B333" s="28" t="s">
        <v>364</v>
      </c>
      <c r="C333" s="29" t="s">
        <v>12</v>
      </c>
      <c r="D333" s="29" t="s">
        <v>106</v>
      </c>
      <c r="E333" s="30" t="s">
        <v>3</v>
      </c>
      <c r="F333" s="31" t="s">
        <v>3</v>
      </c>
      <c r="G333" s="31" t="s">
        <v>3</v>
      </c>
    </row>
    <row r="334" spans="1:7" ht="36" customHeight="1">
      <c r="A334" s="27">
        <v>25</v>
      </c>
      <c r="B334" s="28" t="s">
        <v>293</v>
      </c>
      <c r="C334" s="29" t="s">
        <v>12</v>
      </c>
      <c r="D334" s="29" t="s">
        <v>2</v>
      </c>
      <c r="E334" s="30" t="s">
        <v>3</v>
      </c>
      <c r="F334" s="31" t="s">
        <v>3</v>
      </c>
      <c r="G334" s="31" t="s">
        <v>3</v>
      </c>
    </row>
    <row r="335" spans="1:7" ht="45.75" customHeight="1">
      <c r="A335" s="139" t="s">
        <v>395</v>
      </c>
      <c r="B335" s="139"/>
      <c r="C335" s="139"/>
      <c r="D335" s="139"/>
      <c r="E335" s="139"/>
      <c r="F335" s="139"/>
      <c r="G335" s="139"/>
    </row>
    <row r="336" spans="1:7" ht="21" customHeight="1">
      <c r="A336" s="27">
        <v>26</v>
      </c>
      <c r="B336" s="28" t="s">
        <v>295</v>
      </c>
      <c r="C336" s="29" t="s">
        <v>12</v>
      </c>
      <c r="D336" s="29" t="s">
        <v>0</v>
      </c>
      <c r="E336" s="30">
        <v>100</v>
      </c>
      <c r="F336" s="31">
        <v>100</v>
      </c>
      <c r="G336" s="31">
        <f>F336/E336*100</f>
        <v>100</v>
      </c>
    </row>
    <row r="337" spans="1:7" ht="47.25" customHeight="1">
      <c r="A337" s="129" t="s">
        <v>549</v>
      </c>
      <c r="B337" s="130"/>
      <c r="C337" s="39"/>
      <c r="D337" s="39">
        <v>27</v>
      </c>
      <c r="E337" s="40"/>
      <c r="F337" s="16"/>
      <c r="G337" s="16">
        <f>SUM(G305,G306,G307,G308,G309,G310,G311,G312,G313,G314,G315,G317,G318,G319,G320,G321,G322,G323,G324,G326,G327,G329,G336)/23</f>
        <v>97.32017309908785</v>
      </c>
    </row>
    <row r="338" spans="1:7" ht="41.25" customHeight="1">
      <c r="A338" s="140" t="s">
        <v>633</v>
      </c>
      <c r="B338" s="140"/>
      <c r="C338" s="140"/>
      <c r="D338" s="140"/>
      <c r="E338" s="140"/>
      <c r="F338" s="140"/>
      <c r="G338" s="140"/>
    </row>
    <row r="339" spans="1:7" ht="19.5" customHeight="1">
      <c r="A339" s="27">
        <v>1</v>
      </c>
      <c r="B339" s="28" t="s">
        <v>396</v>
      </c>
      <c r="C339" s="29" t="s">
        <v>12</v>
      </c>
      <c r="D339" s="29" t="s">
        <v>103</v>
      </c>
      <c r="E339" s="30">
        <v>5369.1</v>
      </c>
      <c r="F339" s="31">
        <v>4213</v>
      </c>
      <c r="G339" s="31">
        <f>F339/E339*100</f>
        <v>78.46752714607662</v>
      </c>
    </row>
    <row r="340" spans="1:7" ht="33.75" customHeight="1">
      <c r="A340" s="27">
        <v>2</v>
      </c>
      <c r="B340" s="28" t="s">
        <v>296</v>
      </c>
      <c r="C340" s="29" t="s">
        <v>12</v>
      </c>
      <c r="D340" s="29" t="s">
        <v>0</v>
      </c>
      <c r="E340" s="66">
        <v>43.8</v>
      </c>
      <c r="F340" s="31">
        <v>43.8</v>
      </c>
      <c r="G340" s="31">
        <f>F340/E340*100</f>
        <v>100</v>
      </c>
    </row>
    <row r="341" spans="1:7" ht="24.75" customHeight="1">
      <c r="A341" s="27">
        <v>3</v>
      </c>
      <c r="B341" s="28" t="s">
        <v>297</v>
      </c>
      <c r="C341" s="29" t="s">
        <v>12</v>
      </c>
      <c r="D341" s="29" t="s">
        <v>0</v>
      </c>
      <c r="E341" s="66">
        <v>86.5</v>
      </c>
      <c r="F341" s="54">
        <v>87.4</v>
      </c>
      <c r="G341" s="31">
        <f>F341/E341:E341*100</f>
        <v>101.04046242774567</v>
      </c>
    </row>
    <row r="342" spans="1:7" ht="22.5" customHeight="1">
      <c r="A342" s="139" t="s">
        <v>104</v>
      </c>
      <c r="B342" s="139"/>
      <c r="C342" s="139"/>
      <c r="D342" s="139"/>
      <c r="E342" s="139"/>
      <c r="F342" s="139"/>
      <c r="G342" s="139"/>
    </row>
    <row r="343" spans="1:7" ht="45" customHeight="1">
      <c r="A343" s="27">
        <v>4</v>
      </c>
      <c r="B343" s="28" t="s">
        <v>298</v>
      </c>
      <c r="C343" s="29" t="s">
        <v>12</v>
      </c>
      <c r="D343" s="29" t="s">
        <v>0</v>
      </c>
      <c r="E343" s="30">
        <v>100</v>
      </c>
      <c r="F343" s="31">
        <v>100</v>
      </c>
      <c r="G343" s="31">
        <f>F343/E343*100</f>
        <v>100</v>
      </c>
    </row>
    <row r="344" spans="1:7" ht="47.25" customHeight="1">
      <c r="A344" s="27">
        <v>5</v>
      </c>
      <c r="B344" s="28" t="s">
        <v>299</v>
      </c>
      <c r="C344" s="29" t="s">
        <v>12</v>
      </c>
      <c r="D344" s="29" t="s">
        <v>0</v>
      </c>
      <c r="E344" s="30">
        <v>100</v>
      </c>
      <c r="F344" s="31">
        <v>100</v>
      </c>
      <c r="G344" s="31">
        <f>F344/E344*100</f>
        <v>100</v>
      </c>
    </row>
    <row r="345" spans="1:7" ht="21" customHeight="1">
      <c r="A345" s="27">
        <v>6</v>
      </c>
      <c r="B345" s="28" t="s">
        <v>300</v>
      </c>
      <c r="C345" s="29" t="s">
        <v>12</v>
      </c>
      <c r="D345" s="29" t="s">
        <v>0</v>
      </c>
      <c r="E345" s="30">
        <v>100</v>
      </c>
      <c r="F345" s="31">
        <v>100</v>
      </c>
      <c r="G345" s="31">
        <f>F345/E345*100</f>
        <v>100</v>
      </c>
    </row>
    <row r="346" spans="1:7" ht="51" customHeight="1">
      <c r="A346" s="27">
        <v>7</v>
      </c>
      <c r="B346" s="28" t="s">
        <v>301</v>
      </c>
      <c r="C346" s="29" t="s">
        <v>12</v>
      </c>
      <c r="D346" s="29" t="s">
        <v>0</v>
      </c>
      <c r="E346" s="30">
        <v>100</v>
      </c>
      <c r="F346" s="31">
        <v>100</v>
      </c>
      <c r="G346" s="31">
        <f>F346/E346*100</f>
        <v>100</v>
      </c>
    </row>
    <row r="347" spans="1:7" ht="25.5" customHeight="1">
      <c r="A347" s="139" t="s">
        <v>105</v>
      </c>
      <c r="B347" s="139"/>
      <c r="C347" s="139"/>
      <c r="D347" s="139"/>
      <c r="E347" s="139"/>
      <c r="F347" s="139"/>
      <c r="G347" s="139"/>
    </row>
    <row r="348" spans="1:7" ht="24" customHeight="1">
      <c r="A348" s="27">
        <v>8</v>
      </c>
      <c r="B348" s="28" t="s">
        <v>302</v>
      </c>
      <c r="C348" s="29" t="s">
        <v>12</v>
      </c>
      <c r="D348" s="29" t="s">
        <v>106</v>
      </c>
      <c r="E348" s="30">
        <v>0</v>
      </c>
      <c r="F348" s="31">
        <v>0</v>
      </c>
      <c r="G348" s="31">
        <v>0</v>
      </c>
    </row>
    <row r="349" spans="1:7" ht="33" customHeight="1">
      <c r="A349" s="27">
        <v>9</v>
      </c>
      <c r="B349" s="28" t="s">
        <v>303</v>
      </c>
      <c r="C349" s="29" t="s">
        <v>12</v>
      </c>
      <c r="D349" s="29" t="s">
        <v>106</v>
      </c>
      <c r="E349" s="30">
        <v>2</v>
      </c>
      <c r="F349" s="31">
        <v>0</v>
      </c>
      <c r="G349" s="31">
        <f>F349/E349*100</f>
        <v>0</v>
      </c>
    </row>
    <row r="350" spans="1:7" ht="21" customHeight="1">
      <c r="A350" s="139" t="s">
        <v>107</v>
      </c>
      <c r="B350" s="139"/>
      <c r="C350" s="139"/>
      <c r="D350" s="139"/>
      <c r="E350" s="139"/>
      <c r="F350" s="139"/>
      <c r="G350" s="139"/>
    </row>
    <row r="351" spans="1:7" ht="37.5" customHeight="1">
      <c r="A351" s="27">
        <v>10</v>
      </c>
      <c r="B351" s="28" t="s">
        <v>304</v>
      </c>
      <c r="C351" s="29" t="s">
        <v>12</v>
      </c>
      <c r="D351" s="29" t="s">
        <v>217</v>
      </c>
      <c r="E351" s="30">
        <v>0</v>
      </c>
      <c r="F351" s="31">
        <v>0</v>
      </c>
      <c r="G351" s="31">
        <v>0</v>
      </c>
    </row>
    <row r="352" spans="1:7" ht="22.5" customHeight="1">
      <c r="A352" s="27">
        <v>11</v>
      </c>
      <c r="B352" s="28" t="s">
        <v>305</v>
      </c>
      <c r="C352" s="29" t="s">
        <v>12</v>
      </c>
      <c r="D352" s="29" t="s">
        <v>106</v>
      </c>
      <c r="E352" s="30">
        <v>0</v>
      </c>
      <c r="F352" s="31">
        <v>0</v>
      </c>
      <c r="G352" s="31">
        <v>0</v>
      </c>
    </row>
    <row r="353" spans="1:7" ht="31.5" customHeight="1">
      <c r="A353" s="129" t="s">
        <v>550</v>
      </c>
      <c r="B353" s="130"/>
      <c r="C353" s="39"/>
      <c r="D353" s="39">
        <v>11</v>
      </c>
      <c r="E353" s="40"/>
      <c r="F353" s="16"/>
      <c r="G353" s="16">
        <f>SUM(G339,G340,G341,G343,G344,G345,G346,G348,G349,G351,G352)/11</f>
        <v>61.77345359762021</v>
      </c>
    </row>
    <row r="354" spans="1:7" ht="41.25" customHeight="1">
      <c r="A354" s="140" t="s">
        <v>634</v>
      </c>
      <c r="B354" s="140"/>
      <c r="C354" s="140"/>
      <c r="D354" s="140"/>
      <c r="E354" s="140"/>
      <c r="F354" s="140"/>
      <c r="G354" s="140"/>
    </row>
    <row r="355" spans="1:7" ht="37.5" customHeight="1">
      <c r="A355" s="27">
        <v>1</v>
      </c>
      <c r="B355" s="28" t="s">
        <v>108</v>
      </c>
      <c r="C355" s="29" t="s">
        <v>12</v>
      </c>
      <c r="D355" s="29" t="s">
        <v>0</v>
      </c>
      <c r="E355" s="30">
        <v>59.8</v>
      </c>
      <c r="F355" s="31">
        <v>66.6</v>
      </c>
      <c r="G355" s="31">
        <f>F355/E355*100</f>
        <v>111.37123745819397</v>
      </c>
    </row>
    <row r="356" spans="1:7" ht="19.5" customHeight="1">
      <c r="A356" s="27">
        <v>2</v>
      </c>
      <c r="B356" s="28" t="s">
        <v>158</v>
      </c>
      <c r="C356" s="29" t="s">
        <v>12</v>
      </c>
      <c r="D356" s="29" t="s">
        <v>0</v>
      </c>
      <c r="E356" s="30">
        <v>29</v>
      </c>
      <c r="F356" s="31">
        <v>131.8</v>
      </c>
      <c r="G356" s="31">
        <f>F356/E356*100</f>
        <v>454.4827586206897</v>
      </c>
    </row>
    <row r="357" spans="1:7" ht="45">
      <c r="A357" s="32"/>
      <c r="B357" s="33" t="s">
        <v>158</v>
      </c>
      <c r="C357" s="34"/>
      <c r="D357" s="34"/>
      <c r="E357" s="35">
        <v>29</v>
      </c>
      <c r="F357" s="36">
        <v>131.8</v>
      </c>
      <c r="G357" s="36">
        <v>100</v>
      </c>
    </row>
    <row r="358" spans="1:7" ht="25.5" customHeight="1">
      <c r="A358" s="139" t="s">
        <v>397</v>
      </c>
      <c r="B358" s="139"/>
      <c r="C358" s="139"/>
      <c r="D358" s="139"/>
      <c r="E358" s="139"/>
      <c r="F358" s="139"/>
      <c r="G358" s="139"/>
    </row>
    <row r="359" spans="1:7" ht="30.75" customHeight="1">
      <c r="A359" s="27">
        <v>3</v>
      </c>
      <c r="B359" s="28" t="s">
        <v>109</v>
      </c>
      <c r="C359" s="29" t="s">
        <v>12</v>
      </c>
      <c r="D359" s="29" t="s">
        <v>0</v>
      </c>
      <c r="E359" s="30">
        <v>15</v>
      </c>
      <c r="F359" s="31">
        <v>0</v>
      </c>
      <c r="G359" s="31">
        <f>F359/E359*100</f>
        <v>0</v>
      </c>
    </row>
    <row r="360" spans="1:7" ht="18.75" customHeight="1">
      <c r="A360" s="27">
        <v>4</v>
      </c>
      <c r="B360" s="28" t="s">
        <v>110</v>
      </c>
      <c r="C360" s="29" t="s">
        <v>12</v>
      </c>
      <c r="D360" s="29" t="s">
        <v>0</v>
      </c>
      <c r="E360" s="30">
        <v>32</v>
      </c>
      <c r="F360" s="31">
        <v>13.2</v>
      </c>
      <c r="G360" s="31">
        <f>F360/E360*100</f>
        <v>41.25</v>
      </c>
    </row>
    <row r="361" spans="1:7" ht="18.75" customHeight="1">
      <c r="A361" s="27">
        <v>5</v>
      </c>
      <c r="B361" s="28" t="s">
        <v>111</v>
      </c>
      <c r="C361" s="29" t="s">
        <v>12</v>
      </c>
      <c r="D361" s="29" t="s">
        <v>0</v>
      </c>
      <c r="E361" s="30">
        <v>40</v>
      </c>
      <c r="F361" s="31">
        <v>5.7</v>
      </c>
      <c r="G361" s="31">
        <f>F361/E361*100</f>
        <v>14.250000000000002</v>
      </c>
    </row>
    <row r="362" spans="1:7" ht="18.75" customHeight="1">
      <c r="A362" s="27">
        <v>6</v>
      </c>
      <c r="B362" s="28" t="s">
        <v>112</v>
      </c>
      <c r="C362" s="29" t="s">
        <v>12</v>
      </c>
      <c r="D362" s="29" t="s">
        <v>0</v>
      </c>
      <c r="E362" s="30">
        <v>90</v>
      </c>
      <c r="F362" s="31">
        <v>95.9</v>
      </c>
      <c r="G362" s="31">
        <f>F362/E362*100</f>
        <v>106.55555555555556</v>
      </c>
    </row>
    <row r="363" spans="1:7" ht="34.5" customHeight="1">
      <c r="A363" s="27">
        <v>7</v>
      </c>
      <c r="B363" s="28" t="s">
        <v>113</v>
      </c>
      <c r="C363" s="29" t="s">
        <v>12</v>
      </c>
      <c r="D363" s="29" t="s">
        <v>0</v>
      </c>
      <c r="E363" s="30">
        <v>40</v>
      </c>
      <c r="F363" s="31">
        <v>131.8</v>
      </c>
      <c r="G363" s="31">
        <f>F363/E363*100</f>
        <v>329.50000000000006</v>
      </c>
    </row>
    <row r="364" spans="1:7" ht="31.5" customHeight="1">
      <c r="A364" s="101"/>
      <c r="B364" s="33" t="s">
        <v>113</v>
      </c>
      <c r="C364" s="34" t="s">
        <v>12</v>
      </c>
      <c r="D364" s="34" t="s">
        <v>0</v>
      </c>
      <c r="E364" s="35">
        <v>40</v>
      </c>
      <c r="F364" s="36">
        <v>131.8</v>
      </c>
      <c r="G364" s="36">
        <v>100</v>
      </c>
    </row>
    <row r="365" spans="1:7" ht="19.5" customHeight="1">
      <c r="A365" s="139" t="s">
        <v>398</v>
      </c>
      <c r="B365" s="139"/>
      <c r="C365" s="139"/>
      <c r="D365" s="139"/>
      <c r="E365" s="139"/>
      <c r="F365" s="139"/>
      <c r="G365" s="139"/>
    </row>
    <row r="366" spans="1:7" ht="36" customHeight="1">
      <c r="A366" s="27">
        <v>8</v>
      </c>
      <c r="B366" s="28" t="s">
        <v>114</v>
      </c>
      <c r="C366" s="29" t="s">
        <v>12</v>
      </c>
      <c r="D366" s="29" t="s">
        <v>0</v>
      </c>
      <c r="E366" s="30">
        <v>28</v>
      </c>
      <c r="F366" s="31">
        <v>5.7</v>
      </c>
      <c r="G366" s="31">
        <f>F366/E366*100</f>
        <v>20.357142857142858</v>
      </c>
    </row>
    <row r="367" spans="1:7" ht="32.25" customHeight="1">
      <c r="A367" s="27">
        <v>9</v>
      </c>
      <c r="B367" s="28" t="s">
        <v>115</v>
      </c>
      <c r="C367" s="29" t="s">
        <v>12</v>
      </c>
      <c r="D367" s="29" t="s">
        <v>0</v>
      </c>
      <c r="E367" s="30">
        <v>9.9</v>
      </c>
      <c r="F367" s="31">
        <v>22.3</v>
      </c>
      <c r="G367" s="31">
        <f>F367/E367*100</f>
        <v>225.25252525252526</v>
      </c>
    </row>
    <row r="368" spans="1:7" ht="30.75" customHeight="1">
      <c r="A368" s="32"/>
      <c r="B368" s="33" t="s">
        <v>115</v>
      </c>
      <c r="C368" s="34" t="s">
        <v>12</v>
      </c>
      <c r="D368" s="34" t="s">
        <v>0</v>
      </c>
      <c r="E368" s="35">
        <v>9.9</v>
      </c>
      <c r="F368" s="36">
        <v>22.3</v>
      </c>
      <c r="G368" s="36">
        <v>100</v>
      </c>
    </row>
    <row r="369" spans="1:7" ht="46.5" customHeight="1">
      <c r="A369" s="27">
        <v>10</v>
      </c>
      <c r="B369" s="28" t="s">
        <v>116</v>
      </c>
      <c r="C369" s="29" t="s">
        <v>12</v>
      </c>
      <c r="D369" s="29" t="s">
        <v>0</v>
      </c>
      <c r="E369" s="30">
        <v>14</v>
      </c>
      <c r="F369" s="31">
        <v>15.6</v>
      </c>
      <c r="G369" s="31">
        <f>F369/E369*100</f>
        <v>111.42857142857143</v>
      </c>
    </row>
    <row r="370" spans="1:7" ht="57" customHeight="1">
      <c r="A370" s="27">
        <v>11</v>
      </c>
      <c r="B370" s="28" t="s">
        <v>306</v>
      </c>
      <c r="C370" s="29" t="s">
        <v>12</v>
      </c>
      <c r="D370" s="29" t="s">
        <v>0</v>
      </c>
      <c r="E370" s="30">
        <v>15</v>
      </c>
      <c r="F370" s="31">
        <v>20</v>
      </c>
      <c r="G370" s="31">
        <f>F370/E370*100</f>
        <v>133.33333333333331</v>
      </c>
    </row>
    <row r="371" spans="1:7" ht="30.75" customHeight="1">
      <c r="A371" s="27">
        <v>12</v>
      </c>
      <c r="B371" s="28" t="s">
        <v>117</v>
      </c>
      <c r="C371" s="29" t="s">
        <v>12</v>
      </c>
      <c r="D371" s="29" t="s">
        <v>0</v>
      </c>
      <c r="E371" s="30">
        <v>27</v>
      </c>
      <c r="F371" s="31">
        <v>0</v>
      </c>
      <c r="G371" s="31">
        <f>F371/E371*100</f>
        <v>0</v>
      </c>
    </row>
    <row r="372" spans="1:7" ht="33" customHeight="1">
      <c r="A372" s="27">
        <v>13</v>
      </c>
      <c r="B372" s="28" t="s">
        <v>118</v>
      </c>
      <c r="C372" s="29" t="s">
        <v>12</v>
      </c>
      <c r="D372" s="29" t="s">
        <v>0</v>
      </c>
      <c r="E372" s="30">
        <v>13</v>
      </c>
      <c r="F372" s="31">
        <v>58.8</v>
      </c>
      <c r="G372" s="31">
        <f>F372/E372*100</f>
        <v>452.3076923076923</v>
      </c>
    </row>
    <row r="373" spans="1:7" ht="36.75" customHeight="1">
      <c r="A373" s="27">
        <v>13</v>
      </c>
      <c r="B373" s="28" t="s">
        <v>118</v>
      </c>
      <c r="C373" s="29" t="s">
        <v>12</v>
      </c>
      <c r="D373" s="29" t="s">
        <v>0</v>
      </c>
      <c r="E373" s="30">
        <v>13</v>
      </c>
      <c r="F373" s="31">
        <v>58.8</v>
      </c>
      <c r="G373" s="31">
        <v>100</v>
      </c>
    </row>
    <row r="374" spans="1:7" ht="35.25" customHeight="1">
      <c r="A374" s="129" t="s">
        <v>551</v>
      </c>
      <c r="B374" s="130"/>
      <c r="C374" s="39"/>
      <c r="D374" s="39">
        <v>14</v>
      </c>
      <c r="E374" s="40"/>
      <c r="F374" s="16"/>
      <c r="G374" s="16">
        <f>SUM(G355,G357,G359,G360,G361,G362,G364,G366,G368,G369,G370,G371,G371,G372,G373,G373)/14</f>
        <v>106.48953806717782</v>
      </c>
    </row>
    <row r="375" spans="1:7" ht="39.75" customHeight="1">
      <c r="A375" s="140" t="s">
        <v>635</v>
      </c>
      <c r="B375" s="140"/>
      <c r="C375" s="140"/>
      <c r="D375" s="140"/>
      <c r="E375" s="140"/>
      <c r="F375" s="140"/>
      <c r="G375" s="140"/>
    </row>
    <row r="376" spans="1:7" ht="36" customHeight="1">
      <c r="A376" s="27">
        <v>1</v>
      </c>
      <c r="B376" s="28" t="s">
        <v>307</v>
      </c>
      <c r="C376" s="29" t="s">
        <v>12</v>
      </c>
      <c r="D376" s="29" t="s">
        <v>119</v>
      </c>
      <c r="E376" s="30" t="s">
        <v>120</v>
      </c>
      <c r="F376" s="30" t="s">
        <v>120</v>
      </c>
      <c r="G376" s="63">
        <v>100</v>
      </c>
    </row>
    <row r="377" spans="1:7" ht="43.5" customHeight="1">
      <c r="A377" s="27">
        <v>2</v>
      </c>
      <c r="B377" s="28" t="s">
        <v>308</v>
      </c>
      <c r="C377" s="29" t="s">
        <v>12</v>
      </c>
      <c r="D377" s="29" t="s">
        <v>119</v>
      </c>
      <c r="E377" s="30" t="s">
        <v>120</v>
      </c>
      <c r="F377" s="30" t="s">
        <v>120</v>
      </c>
      <c r="G377" s="63">
        <v>100</v>
      </c>
    </row>
    <row r="378" spans="1:7" ht="41.25" customHeight="1">
      <c r="A378" s="27">
        <v>3</v>
      </c>
      <c r="B378" s="28" t="s">
        <v>309</v>
      </c>
      <c r="C378" s="29" t="s">
        <v>12</v>
      </c>
      <c r="D378" s="29" t="s">
        <v>119</v>
      </c>
      <c r="E378" s="30" t="s">
        <v>121</v>
      </c>
      <c r="F378" s="30" t="s">
        <v>121</v>
      </c>
      <c r="G378" s="63">
        <v>100</v>
      </c>
    </row>
    <row r="379" spans="1:7" ht="25.5" customHeight="1">
      <c r="A379" s="139" t="s">
        <v>399</v>
      </c>
      <c r="B379" s="139"/>
      <c r="C379" s="139"/>
      <c r="D379" s="139"/>
      <c r="E379" s="139"/>
      <c r="F379" s="139"/>
      <c r="G379" s="139"/>
    </row>
    <row r="380" spans="1:7" ht="39" customHeight="1">
      <c r="A380" s="27">
        <v>4</v>
      </c>
      <c r="B380" s="28" t="s">
        <v>310</v>
      </c>
      <c r="C380" s="29" t="s">
        <v>12</v>
      </c>
      <c r="D380" s="29" t="s">
        <v>0</v>
      </c>
      <c r="E380" s="102" t="s">
        <v>122</v>
      </c>
      <c r="F380" s="63">
        <v>103.3</v>
      </c>
      <c r="G380" s="63">
        <v>100</v>
      </c>
    </row>
    <row r="381" spans="1:7" ht="46.5" customHeight="1">
      <c r="A381" s="27">
        <v>5</v>
      </c>
      <c r="B381" s="28" t="s">
        <v>311</v>
      </c>
      <c r="C381" s="29" t="s">
        <v>12</v>
      </c>
      <c r="D381" s="29" t="s">
        <v>129</v>
      </c>
      <c r="E381" s="102">
        <v>114.4</v>
      </c>
      <c r="F381" s="63">
        <v>108.4</v>
      </c>
      <c r="G381" s="63">
        <v>100</v>
      </c>
    </row>
    <row r="382" spans="1:7" ht="19.5" customHeight="1">
      <c r="A382" s="27">
        <v>6</v>
      </c>
      <c r="B382" s="28" t="s">
        <v>312</v>
      </c>
      <c r="C382" s="29" t="s">
        <v>12</v>
      </c>
      <c r="D382" s="29" t="s">
        <v>0</v>
      </c>
      <c r="E382" s="103" t="s">
        <v>601</v>
      </c>
      <c r="F382" s="63">
        <v>97.6</v>
      </c>
      <c r="G382" s="63">
        <v>100</v>
      </c>
    </row>
    <row r="383" spans="1:7" ht="27" customHeight="1">
      <c r="A383" s="139" t="s">
        <v>400</v>
      </c>
      <c r="B383" s="139"/>
      <c r="C383" s="139"/>
      <c r="D383" s="139"/>
      <c r="E383" s="139"/>
      <c r="F383" s="139"/>
      <c r="G383" s="139"/>
    </row>
    <row r="384" spans="1:7" ht="61.5" customHeight="1">
      <c r="A384" s="27">
        <v>7</v>
      </c>
      <c r="B384" s="28" t="s">
        <v>313</v>
      </c>
      <c r="C384" s="29" t="s">
        <v>12</v>
      </c>
      <c r="D384" s="29" t="s">
        <v>119</v>
      </c>
      <c r="E384" s="30" t="s">
        <v>120</v>
      </c>
      <c r="F384" s="30" t="s">
        <v>120</v>
      </c>
      <c r="G384" s="63">
        <v>100</v>
      </c>
    </row>
    <row r="385" spans="1:7" ht="21" customHeight="1">
      <c r="A385" s="27">
        <v>8</v>
      </c>
      <c r="B385" s="28" t="s">
        <v>314</v>
      </c>
      <c r="C385" s="29" t="s">
        <v>12</v>
      </c>
      <c r="D385" s="29" t="s">
        <v>0</v>
      </c>
      <c r="E385" s="103" t="s">
        <v>215</v>
      </c>
      <c r="F385" s="63">
        <v>97.7</v>
      </c>
      <c r="G385" s="30">
        <v>100</v>
      </c>
    </row>
    <row r="386" spans="1:7" ht="47.25" customHeight="1">
      <c r="A386" s="27">
        <v>9</v>
      </c>
      <c r="B386" s="28" t="s">
        <v>315</v>
      </c>
      <c r="C386" s="29" t="s">
        <v>12</v>
      </c>
      <c r="D386" s="29" t="s">
        <v>0</v>
      </c>
      <c r="E386" s="30">
        <v>3</v>
      </c>
      <c r="F386" s="63">
        <v>0.3</v>
      </c>
      <c r="G386" s="63">
        <v>100</v>
      </c>
    </row>
    <row r="387" spans="1:7" ht="18" customHeight="1">
      <c r="A387" s="155" t="s">
        <v>401</v>
      </c>
      <c r="B387" s="155"/>
      <c r="C387" s="155"/>
      <c r="D387" s="155"/>
      <c r="E387" s="155"/>
      <c r="F387" s="155"/>
      <c r="G387" s="155"/>
    </row>
    <row r="388" spans="1:7" ht="47.25" customHeight="1">
      <c r="A388" s="27">
        <v>10</v>
      </c>
      <c r="B388" s="28" t="s">
        <v>316</v>
      </c>
      <c r="C388" s="29" t="s">
        <v>12</v>
      </c>
      <c r="D388" s="29" t="s">
        <v>0</v>
      </c>
      <c r="E388" s="30" t="s">
        <v>123</v>
      </c>
      <c r="F388" s="31">
        <v>0</v>
      </c>
      <c r="G388" s="63">
        <v>100</v>
      </c>
    </row>
    <row r="389" spans="1:7" ht="64.5" customHeight="1">
      <c r="A389" s="27">
        <v>11</v>
      </c>
      <c r="B389" s="28" t="s">
        <v>317</v>
      </c>
      <c r="C389" s="29" t="s">
        <v>12</v>
      </c>
      <c r="D389" s="29" t="s">
        <v>0</v>
      </c>
      <c r="E389" s="30" t="s">
        <v>124</v>
      </c>
      <c r="F389" s="31">
        <v>0</v>
      </c>
      <c r="G389" s="63">
        <v>100</v>
      </c>
    </row>
    <row r="390" spans="1:7" ht="33" customHeight="1">
      <c r="A390" s="50">
        <v>12</v>
      </c>
      <c r="B390" s="51" t="s">
        <v>318</v>
      </c>
      <c r="C390" s="29" t="s">
        <v>12</v>
      </c>
      <c r="D390" s="52" t="s">
        <v>119</v>
      </c>
      <c r="E390" s="66" t="s">
        <v>121</v>
      </c>
      <c r="F390" s="31" t="s">
        <v>121</v>
      </c>
      <c r="G390" s="63">
        <v>100</v>
      </c>
    </row>
    <row r="391" spans="1:7" ht="33.75" customHeight="1">
      <c r="A391" s="139" t="s">
        <v>402</v>
      </c>
      <c r="B391" s="139"/>
      <c r="C391" s="139"/>
      <c r="D391" s="139"/>
      <c r="E391" s="139"/>
      <c r="F391" s="139"/>
      <c r="G391" s="139"/>
    </row>
    <row r="392" spans="1:7" ht="47.25" customHeight="1">
      <c r="A392" s="50">
        <v>13</v>
      </c>
      <c r="B392" s="51" t="s">
        <v>319</v>
      </c>
      <c r="C392" s="29" t="s">
        <v>12</v>
      </c>
      <c r="D392" s="29" t="s">
        <v>0</v>
      </c>
      <c r="E392" s="66">
        <v>100</v>
      </c>
      <c r="F392" s="31">
        <v>100</v>
      </c>
      <c r="G392" s="63">
        <v>100</v>
      </c>
    </row>
    <row r="393" spans="1:7" ht="57.75" customHeight="1">
      <c r="A393" s="27">
        <v>14</v>
      </c>
      <c r="B393" s="28" t="s">
        <v>319</v>
      </c>
      <c r="C393" s="29" t="s">
        <v>12</v>
      </c>
      <c r="D393" s="29" t="s">
        <v>0</v>
      </c>
      <c r="E393" s="30">
        <v>100</v>
      </c>
      <c r="F393" s="31">
        <v>100</v>
      </c>
      <c r="G393" s="63">
        <v>100</v>
      </c>
    </row>
    <row r="394" spans="1:7" ht="25.5" customHeight="1">
      <c r="A394" s="139" t="s">
        <v>403</v>
      </c>
      <c r="B394" s="139"/>
      <c r="C394" s="139"/>
      <c r="D394" s="139"/>
      <c r="E394" s="139"/>
      <c r="F394" s="139"/>
      <c r="G394" s="139"/>
    </row>
    <row r="395" spans="1:7" ht="31.5" customHeight="1">
      <c r="A395" s="27">
        <v>15</v>
      </c>
      <c r="B395" s="28" t="s">
        <v>320</v>
      </c>
      <c r="C395" s="29" t="s">
        <v>12</v>
      </c>
      <c r="D395" s="29" t="s">
        <v>119</v>
      </c>
      <c r="E395" s="30" t="s">
        <v>121</v>
      </c>
      <c r="F395" s="31" t="s">
        <v>121</v>
      </c>
      <c r="G395" s="63">
        <v>100</v>
      </c>
    </row>
    <row r="396" spans="1:7" ht="33.75" customHeight="1">
      <c r="A396" s="27">
        <v>16</v>
      </c>
      <c r="B396" s="28" t="s">
        <v>321</v>
      </c>
      <c r="C396" s="29" t="s">
        <v>12</v>
      </c>
      <c r="D396" s="29" t="s">
        <v>0</v>
      </c>
      <c r="E396" s="30">
        <v>0</v>
      </c>
      <c r="F396" s="31">
        <v>0</v>
      </c>
      <c r="G396" s="31">
        <v>0</v>
      </c>
    </row>
    <row r="397" spans="1:84" s="7" customFormat="1" ht="46.5" customHeight="1">
      <c r="A397" s="27">
        <v>17</v>
      </c>
      <c r="B397" s="28" t="s">
        <v>322</v>
      </c>
      <c r="C397" s="29" t="s">
        <v>12</v>
      </c>
      <c r="D397" s="29" t="s">
        <v>90</v>
      </c>
      <c r="E397" s="30">
        <v>0</v>
      </c>
      <c r="F397" s="31">
        <v>0</v>
      </c>
      <c r="G397" s="31">
        <v>0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6"/>
    </row>
    <row r="398" spans="1:84" s="7" customFormat="1" ht="22.5" customHeight="1">
      <c r="A398" s="139" t="s">
        <v>404</v>
      </c>
      <c r="B398" s="139"/>
      <c r="C398" s="139"/>
      <c r="D398" s="139"/>
      <c r="E398" s="139"/>
      <c r="F398" s="139"/>
      <c r="G398" s="139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6"/>
    </row>
    <row r="399" spans="1:84" s="7" customFormat="1" ht="38.25" customHeight="1">
      <c r="A399" s="27">
        <v>18</v>
      </c>
      <c r="B399" s="28" t="s">
        <v>323</v>
      </c>
      <c r="C399" s="29" t="s">
        <v>12</v>
      </c>
      <c r="D399" s="29" t="s">
        <v>125</v>
      </c>
      <c r="E399" s="30" t="s">
        <v>126</v>
      </c>
      <c r="F399" s="30" t="s">
        <v>126</v>
      </c>
      <c r="G399" s="63">
        <v>100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6"/>
    </row>
    <row r="400" spans="1:83" ht="44.25" customHeight="1">
      <c r="A400" s="27">
        <v>19</v>
      </c>
      <c r="B400" s="28" t="s">
        <v>324</v>
      </c>
      <c r="C400" s="29" t="s">
        <v>12</v>
      </c>
      <c r="D400" s="29" t="s">
        <v>90</v>
      </c>
      <c r="E400" s="30">
        <v>4</v>
      </c>
      <c r="F400" s="63">
        <v>3</v>
      </c>
      <c r="G400" s="63">
        <f>F400/E400*100</f>
        <v>75</v>
      </c>
      <c r="CB400" s="3"/>
      <c r="CC400" s="3"/>
      <c r="CD400" s="3"/>
      <c r="CE400" s="3"/>
    </row>
    <row r="401" spans="1:83" ht="38.25" customHeight="1">
      <c r="A401" s="27">
        <v>20</v>
      </c>
      <c r="B401" s="28" t="s">
        <v>325</v>
      </c>
      <c r="C401" s="29" t="s">
        <v>12</v>
      </c>
      <c r="D401" s="29" t="s">
        <v>125</v>
      </c>
      <c r="E401" s="30" t="s">
        <v>126</v>
      </c>
      <c r="F401" s="63" t="s">
        <v>126</v>
      </c>
      <c r="G401" s="63">
        <v>100</v>
      </c>
      <c r="CB401" s="3"/>
      <c r="CC401" s="3"/>
      <c r="CD401" s="3"/>
      <c r="CE401" s="3"/>
    </row>
    <row r="402" spans="1:83" ht="53.25" customHeight="1">
      <c r="A402" s="27">
        <v>21</v>
      </c>
      <c r="B402" s="28" t="s">
        <v>326</v>
      </c>
      <c r="C402" s="29" t="s">
        <v>12</v>
      </c>
      <c r="D402" s="29" t="s">
        <v>127</v>
      </c>
      <c r="E402" s="30" t="s">
        <v>128</v>
      </c>
      <c r="F402" s="30" t="s">
        <v>128</v>
      </c>
      <c r="G402" s="63">
        <v>100</v>
      </c>
      <c r="CB402" s="3"/>
      <c r="CC402" s="3"/>
      <c r="CD402" s="3"/>
      <c r="CE402" s="3"/>
    </row>
    <row r="403" spans="1:7" ht="51.75" customHeight="1">
      <c r="A403" s="27">
        <v>22</v>
      </c>
      <c r="B403" s="28" t="s">
        <v>327</v>
      </c>
      <c r="C403" s="29" t="s">
        <v>12</v>
      </c>
      <c r="D403" s="29" t="s">
        <v>125</v>
      </c>
      <c r="E403" s="30" t="s">
        <v>126</v>
      </c>
      <c r="F403" s="63" t="s">
        <v>126</v>
      </c>
      <c r="G403" s="63">
        <v>100</v>
      </c>
    </row>
    <row r="404" spans="1:7" ht="47.25" customHeight="1">
      <c r="A404" s="129" t="s">
        <v>552</v>
      </c>
      <c r="B404" s="130"/>
      <c r="C404" s="39"/>
      <c r="D404" s="39">
        <v>22</v>
      </c>
      <c r="E404" s="40"/>
      <c r="F404" s="16"/>
      <c r="G404" s="16">
        <f>SUM(G376,G377,G378,G380,G381,G382,G384,G385,G386,G388,G389,G390,G392,G393,G395,G399,G400,G401,G402,G403)/20</f>
        <v>98.75</v>
      </c>
    </row>
    <row r="405" spans="1:7" ht="41.25" customHeight="1">
      <c r="A405" s="140" t="s">
        <v>636</v>
      </c>
      <c r="B405" s="140"/>
      <c r="C405" s="140"/>
      <c r="D405" s="140"/>
      <c r="E405" s="140"/>
      <c r="F405" s="140"/>
      <c r="G405" s="140"/>
    </row>
    <row r="406" spans="1:7" ht="21" customHeight="1">
      <c r="A406" s="27">
        <v>1</v>
      </c>
      <c r="B406" s="51" t="s">
        <v>130</v>
      </c>
      <c r="C406" s="29" t="s">
        <v>12</v>
      </c>
      <c r="D406" s="52" t="s">
        <v>0</v>
      </c>
      <c r="E406" s="30">
        <v>1.8</v>
      </c>
      <c r="F406" s="31">
        <v>0.2</v>
      </c>
      <c r="G406" s="31">
        <f>E406/F406*100</f>
        <v>900</v>
      </c>
    </row>
    <row r="407" spans="1:7" ht="21.75" customHeight="1">
      <c r="A407" s="27"/>
      <c r="B407" s="71" t="s">
        <v>130</v>
      </c>
      <c r="C407" s="34"/>
      <c r="D407" s="72"/>
      <c r="E407" s="35">
        <v>1.8</v>
      </c>
      <c r="F407" s="36">
        <v>0.2</v>
      </c>
      <c r="G407" s="36">
        <v>100</v>
      </c>
    </row>
    <row r="408" spans="1:7" ht="33.75" customHeight="1">
      <c r="A408" s="27">
        <v>2</v>
      </c>
      <c r="B408" s="51" t="s">
        <v>131</v>
      </c>
      <c r="C408" s="29" t="s">
        <v>12</v>
      </c>
      <c r="D408" s="52" t="s">
        <v>132</v>
      </c>
      <c r="E408" s="30">
        <v>160</v>
      </c>
      <c r="F408" s="31">
        <v>160</v>
      </c>
      <c r="G408" s="31">
        <f>E408/F408*100</f>
        <v>100</v>
      </c>
    </row>
    <row r="409" spans="1:7" ht="63.75" customHeight="1">
      <c r="A409" s="27">
        <v>3</v>
      </c>
      <c r="B409" s="51" t="s">
        <v>133</v>
      </c>
      <c r="C409" s="29" t="s">
        <v>12</v>
      </c>
      <c r="D409" s="29" t="s">
        <v>8</v>
      </c>
      <c r="E409" s="30">
        <v>70</v>
      </c>
      <c r="F409" s="31">
        <v>70</v>
      </c>
      <c r="G409" s="31">
        <f>F409/E409*100</f>
        <v>100</v>
      </c>
    </row>
    <row r="410" spans="1:7" ht="45">
      <c r="A410" s="27">
        <v>4</v>
      </c>
      <c r="B410" s="51" t="s">
        <v>134</v>
      </c>
      <c r="C410" s="29" t="s">
        <v>12</v>
      </c>
      <c r="D410" s="29" t="s">
        <v>0</v>
      </c>
      <c r="E410" s="30">
        <v>2.7</v>
      </c>
      <c r="F410" s="31">
        <v>2.7</v>
      </c>
      <c r="G410" s="31">
        <f>F410/E410*100</f>
        <v>100</v>
      </c>
    </row>
    <row r="411" spans="1:7" ht="20.25" customHeight="1">
      <c r="A411" s="139" t="s">
        <v>405</v>
      </c>
      <c r="B411" s="139"/>
      <c r="C411" s="139"/>
      <c r="D411" s="139"/>
      <c r="E411" s="139"/>
      <c r="F411" s="139"/>
      <c r="G411" s="139"/>
    </row>
    <row r="412" spans="1:83" ht="29.25" customHeight="1">
      <c r="A412" s="27">
        <v>5</v>
      </c>
      <c r="B412" s="51" t="s">
        <v>135</v>
      </c>
      <c r="C412" s="29" t="s">
        <v>12</v>
      </c>
      <c r="D412" s="52" t="s">
        <v>0</v>
      </c>
      <c r="E412" s="30">
        <v>1.8</v>
      </c>
      <c r="F412" s="31">
        <v>26</v>
      </c>
      <c r="G412" s="31">
        <f>F412/E412*100</f>
        <v>1444.4444444444446</v>
      </c>
      <c r="CC412" s="3"/>
      <c r="CD412" s="3"/>
      <c r="CE412" s="3"/>
    </row>
    <row r="413" spans="1:7" ht="34.5" customHeight="1">
      <c r="A413" s="32"/>
      <c r="B413" s="71" t="s">
        <v>135</v>
      </c>
      <c r="C413" s="34"/>
      <c r="D413" s="72"/>
      <c r="E413" s="35">
        <v>1.8</v>
      </c>
      <c r="F413" s="36">
        <v>26</v>
      </c>
      <c r="G413" s="36">
        <v>100</v>
      </c>
    </row>
    <row r="414" spans="1:7" ht="21.75" customHeight="1">
      <c r="A414" s="27">
        <v>6</v>
      </c>
      <c r="B414" s="51" t="s">
        <v>328</v>
      </c>
      <c r="C414" s="29" t="s">
        <v>12</v>
      </c>
      <c r="D414" s="52" t="s">
        <v>0</v>
      </c>
      <c r="E414" s="30">
        <v>1.8</v>
      </c>
      <c r="F414" s="31">
        <v>0.6</v>
      </c>
      <c r="G414" s="31">
        <f>E414/F414*100</f>
        <v>300</v>
      </c>
    </row>
    <row r="415" spans="1:7" ht="20.25" customHeight="1">
      <c r="A415" s="32"/>
      <c r="B415" s="71" t="s">
        <v>328</v>
      </c>
      <c r="C415" s="34"/>
      <c r="D415" s="72"/>
      <c r="E415" s="35">
        <v>1.8</v>
      </c>
      <c r="F415" s="36">
        <v>0.6</v>
      </c>
      <c r="G415" s="36">
        <v>100</v>
      </c>
    </row>
    <row r="416" spans="1:7" ht="22.5" customHeight="1">
      <c r="A416" s="27">
        <v>7</v>
      </c>
      <c r="B416" s="51" t="s">
        <v>329</v>
      </c>
      <c r="C416" s="29" t="s">
        <v>12</v>
      </c>
      <c r="D416" s="52" t="s">
        <v>0</v>
      </c>
      <c r="E416" s="30">
        <v>1.8</v>
      </c>
      <c r="F416" s="31">
        <v>1.8</v>
      </c>
      <c r="G416" s="31">
        <f>F416/E416*100</f>
        <v>100</v>
      </c>
    </row>
    <row r="417" spans="1:7" ht="47.25" customHeight="1">
      <c r="A417" s="27">
        <v>8</v>
      </c>
      <c r="B417" s="51" t="s">
        <v>136</v>
      </c>
      <c r="C417" s="29" t="s">
        <v>12</v>
      </c>
      <c r="D417" s="52" t="s">
        <v>0</v>
      </c>
      <c r="E417" s="30">
        <v>1.8</v>
      </c>
      <c r="F417" s="31">
        <v>2.2</v>
      </c>
      <c r="G417" s="31">
        <f>E417/F417*100</f>
        <v>81.81818181818181</v>
      </c>
    </row>
    <row r="418" spans="1:7" ht="47.25" customHeight="1">
      <c r="A418" s="27">
        <v>9</v>
      </c>
      <c r="B418" s="51" t="s">
        <v>137</v>
      </c>
      <c r="C418" s="29" t="s">
        <v>12</v>
      </c>
      <c r="D418" s="52" t="s">
        <v>0</v>
      </c>
      <c r="E418" s="30">
        <v>1</v>
      </c>
      <c r="F418" s="31">
        <v>2.3</v>
      </c>
      <c r="G418" s="31">
        <f>E418/F418*100</f>
        <v>43.47826086956522</v>
      </c>
    </row>
    <row r="419" spans="1:7" ht="15.75" customHeight="1">
      <c r="A419" s="27">
        <v>10</v>
      </c>
      <c r="B419" s="51" t="s">
        <v>330</v>
      </c>
      <c r="C419" s="29" t="s">
        <v>12</v>
      </c>
      <c r="D419" s="52" t="s">
        <v>0</v>
      </c>
      <c r="E419" s="30">
        <v>70.3</v>
      </c>
      <c r="F419" s="31">
        <v>62</v>
      </c>
      <c r="G419" s="31">
        <f>F419/E419*100</f>
        <v>88.19345661450924</v>
      </c>
    </row>
    <row r="420" spans="1:7" ht="23.25" customHeight="1">
      <c r="A420" s="139" t="s">
        <v>406</v>
      </c>
      <c r="B420" s="139"/>
      <c r="C420" s="139"/>
      <c r="D420" s="139"/>
      <c r="E420" s="139"/>
      <c r="F420" s="139"/>
      <c r="G420" s="139"/>
    </row>
    <row r="421" spans="1:7" ht="47.25" customHeight="1">
      <c r="A421" s="27">
        <v>11</v>
      </c>
      <c r="B421" s="51" t="s">
        <v>138</v>
      </c>
      <c r="C421" s="29" t="s">
        <v>12</v>
      </c>
      <c r="D421" s="52" t="s">
        <v>0</v>
      </c>
      <c r="E421" s="30">
        <v>39</v>
      </c>
      <c r="F421" s="31">
        <v>40</v>
      </c>
      <c r="G421" s="31">
        <f>F421/E421*100</f>
        <v>102.56410256410255</v>
      </c>
    </row>
    <row r="422" spans="1:7" ht="46.5" customHeight="1">
      <c r="A422" s="27">
        <v>12</v>
      </c>
      <c r="B422" s="51" t="s">
        <v>139</v>
      </c>
      <c r="C422" s="29" t="s">
        <v>12</v>
      </c>
      <c r="D422" s="52" t="s">
        <v>0</v>
      </c>
      <c r="E422" s="30">
        <v>88</v>
      </c>
      <c r="F422" s="31">
        <v>88</v>
      </c>
      <c r="G422" s="31">
        <f>F422/E422*100</f>
        <v>100</v>
      </c>
    </row>
    <row r="423" spans="1:83" ht="43.5" customHeight="1">
      <c r="A423" s="27">
        <v>13</v>
      </c>
      <c r="B423" s="51" t="s">
        <v>591</v>
      </c>
      <c r="C423" s="29" t="s">
        <v>12</v>
      </c>
      <c r="D423" s="52" t="s">
        <v>8</v>
      </c>
      <c r="E423" s="30">
        <v>18</v>
      </c>
      <c r="F423" s="31">
        <v>18</v>
      </c>
      <c r="G423" s="31">
        <f>F423/E423*100</f>
        <v>100</v>
      </c>
      <c r="CB423" s="3"/>
      <c r="CC423" s="3"/>
      <c r="CD423" s="3"/>
      <c r="CE423" s="3"/>
    </row>
    <row r="424" spans="1:7" ht="35.25" customHeight="1">
      <c r="A424" s="27">
        <v>14</v>
      </c>
      <c r="B424" s="51" t="s">
        <v>140</v>
      </c>
      <c r="C424" s="29" t="s">
        <v>12</v>
      </c>
      <c r="D424" s="52" t="s">
        <v>8</v>
      </c>
      <c r="E424" s="30">
        <v>115</v>
      </c>
      <c r="F424" s="31">
        <v>115</v>
      </c>
      <c r="G424" s="31">
        <f>F424/E424*100</f>
        <v>100</v>
      </c>
    </row>
    <row r="425" spans="1:7" ht="39.75" customHeight="1">
      <c r="A425" s="139" t="s">
        <v>407</v>
      </c>
      <c r="B425" s="139"/>
      <c r="C425" s="139"/>
      <c r="D425" s="139"/>
      <c r="E425" s="139"/>
      <c r="F425" s="139"/>
      <c r="G425" s="139"/>
    </row>
    <row r="426" spans="1:7" ht="45" customHeight="1">
      <c r="A426" s="27">
        <v>15</v>
      </c>
      <c r="B426" s="51" t="s">
        <v>331</v>
      </c>
      <c r="C426" s="29" t="s">
        <v>12</v>
      </c>
      <c r="D426" s="52" t="s">
        <v>0</v>
      </c>
      <c r="E426" s="30" t="s">
        <v>141</v>
      </c>
      <c r="F426" s="31">
        <v>0</v>
      </c>
      <c r="G426" s="31">
        <v>100</v>
      </c>
    </row>
    <row r="427" spans="1:7" ht="46.5" customHeight="1">
      <c r="A427" s="27">
        <v>16</v>
      </c>
      <c r="B427" s="51" t="s">
        <v>333</v>
      </c>
      <c r="C427" s="29" t="s">
        <v>12</v>
      </c>
      <c r="D427" s="29" t="s">
        <v>8</v>
      </c>
      <c r="E427" s="30">
        <v>3</v>
      </c>
      <c r="F427" s="31">
        <v>7</v>
      </c>
      <c r="G427" s="31">
        <f>F427/E427*100</f>
        <v>233.33333333333334</v>
      </c>
    </row>
    <row r="428" spans="1:7" ht="31.5" customHeight="1">
      <c r="A428" s="104">
        <v>17</v>
      </c>
      <c r="B428" s="51" t="s">
        <v>333</v>
      </c>
      <c r="C428" s="29" t="s">
        <v>12</v>
      </c>
      <c r="D428" s="29" t="s">
        <v>8</v>
      </c>
      <c r="E428" s="30">
        <v>3</v>
      </c>
      <c r="F428" s="31">
        <v>7</v>
      </c>
      <c r="G428" s="31">
        <v>100</v>
      </c>
    </row>
    <row r="429" spans="1:7" ht="48.75" customHeight="1">
      <c r="A429" s="27">
        <v>18</v>
      </c>
      <c r="B429" s="51" t="s">
        <v>332</v>
      </c>
      <c r="C429" s="29" t="s">
        <v>12</v>
      </c>
      <c r="D429" s="29" t="s">
        <v>8</v>
      </c>
      <c r="E429" s="30">
        <v>0</v>
      </c>
      <c r="F429" s="31">
        <v>0</v>
      </c>
      <c r="G429" s="31">
        <v>0</v>
      </c>
    </row>
    <row r="430" spans="1:7" ht="24" customHeight="1">
      <c r="A430" s="139" t="s">
        <v>408</v>
      </c>
      <c r="B430" s="139"/>
      <c r="C430" s="139"/>
      <c r="D430" s="139"/>
      <c r="E430" s="139"/>
      <c r="F430" s="139"/>
      <c r="G430" s="139"/>
    </row>
    <row r="431" spans="1:7" ht="40.5" customHeight="1">
      <c r="A431" s="27">
        <v>19</v>
      </c>
      <c r="B431" s="51" t="s">
        <v>142</v>
      </c>
      <c r="C431" s="29" t="s">
        <v>12</v>
      </c>
      <c r="D431" s="29" t="s">
        <v>8</v>
      </c>
      <c r="E431" s="30">
        <v>3</v>
      </c>
      <c r="F431" s="31">
        <v>11</v>
      </c>
      <c r="G431" s="31">
        <f>F431/E431*100</f>
        <v>366.66666666666663</v>
      </c>
    </row>
    <row r="432" spans="1:7" ht="37.5" customHeight="1">
      <c r="A432" s="105" t="s">
        <v>609</v>
      </c>
      <c r="B432" s="71" t="s">
        <v>142</v>
      </c>
      <c r="C432" s="34"/>
      <c r="D432" s="34"/>
      <c r="E432" s="35">
        <v>3</v>
      </c>
      <c r="F432" s="36">
        <v>11</v>
      </c>
      <c r="G432" s="36">
        <v>100</v>
      </c>
    </row>
    <row r="433" spans="1:7" ht="85.5" customHeight="1">
      <c r="A433" s="27">
        <v>20</v>
      </c>
      <c r="B433" s="51" t="s">
        <v>572</v>
      </c>
      <c r="C433" s="29" t="s">
        <v>12</v>
      </c>
      <c r="D433" s="29" t="s">
        <v>8</v>
      </c>
      <c r="E433" s="30">
        <v>30</v>
      </c>
      <c r="F433" s="31">
        <v>30</v>
      </c>
      <c r="G433" s="31">
        <f>F433/E433*100</f>
        <v>100</v>
      </c>
    </row>
    <row r="434" spans="1:7" ht="45.75" customHeight="1">
      <c r="A434" s="129" t="s">
        <v>553</v>
      </c>
      <c r="B434" s="130"/>
      <c r="C434" s="39"/>
      <c r="D434" s="39">
        <v>20</v>
      </c>
      <c r="E434" s="40"/>
      <c r="F434" s="16"/>
      <c r="G434" s="16">
        <f>SUM(G407,G408,G409,G410,G413,G415,G416,G417,G418,G419,G421,G422,G423,G424,G426,G428,G432,G433)/18</f>
        <v>95.33633343701993</v>
      </c>
    </row>
    <row r="435" spans="1:7" ht="45" customHeight="1">
      <c r="A435" s="144" t="s">
        <v>637</v>
      </c>
      <c r="B435" s="144"/>
      <c r="C435" s="144"/>
      <c r="D435" s="144"/>
      <c r="E435" s="144"/>
      <c r="F435" s="144"/>
      <c r="G435" s="144"/>
    </row>
    <row r="436" spans="1:7" ht="25.5" customHeight="1">
      <c r="A436" s="50">
        <v>1</v>
      </c>
      <c r="B436" s="51" t="s">
        <v>334</v>
      </c>
      <c r="C436" s="52" t="s">
        <v>12</v>
      </c>
      <c r="D436" s="52" t="s">
        <v>1</v>
      </c>
      <c r="E436" s="66">
        <v>5</v>
      </c>
      <c r="F436" s="31">
        <v>80</v>
      </c>
      <c r="G436" s="31">
        <f>F436/E436*100</f>
        <v>1600</v>
      </c>
    </row>
    <row r="437" spans="1:7" ht="34.5" customHeight="1">
      <c r="A437" s="70" t="s">
        <v>602</v>
      </c>
      <c r="B437" s="71" t="s">
        <v>334</v>
      </c>
      <c r="C437" s="72"/>
      <c r="D437" s="72"/>
      <c r="E437" s="73">
        <v>5</v>
      </c>
      <c r="F437" s="36">
        <v>80</v>
      </c>
      <c r="G437" s="36">
        <v>100</v>
      </c>
    </row>
    <row r="438" spans="1:7" ht="37.5" customHeight="1">
      <c r="A438" s="50">
        <v>2</v>
      </c>
      <c r="B438" s="51" t="s">
        <v>335</v>
      </c>
      <c r="C438" s="52" t="s">
        <v>12</v>
      </c>
      <c r="D438" s="52" t="s">
        <v>0</v>
      </c>
      <c r="E438" s="30">
        <v>5.2</v>
      </c>
      <c r="F438" s="31">
        <v>80</v>
      </c>
      <c r="G438" s="31">
        <f>F438/E438*100</f>
        <v>1538.4615384615383</v>
      </c>
    </row>
    <row r="439" spans="1:7" ht="30.75" customHeight="1">
      <c r="A439" s="70" t="s">
        <v>603</v>
      </c>
      <c r="B439" s="71" t="s">
        <v>335</v>
      </c>
      <c r="C439" s="72" t="s">
        <v>12</v>
      </c>
      <c r="D439" s="72" t="s">
        <v>0</v>
      </c>
      <c r="E439" s="35">
        <v>5.2</v>
      </c>
      <c r="F439" s="36">
        <v>80</v>
      </c>
      <c r="G439" s="36">
        <v>100</v>
      </c>
    </row>
    <row r="440" spans="1:7" ht="19.5" customHeight="1">
      <c r="A440" s="50">
        <v>3</v>
      </c>
      <c r="B440" s="51" t="s">
        <v>336</v>
      </c>
      <c r="C440" s="52" t="s">
        <v>12</v>
      </c>
      <c r="D440" s="52" t="s">
        <v>1</v>
      </c>
      <c r="E440" s="66">
        <v>6</v>
      </c>
      <c r="F440" s="31">
        <v>98</v>
      </c>
      <c r="G440" s="31">
        <f>F440/E440*100</f>
        <v>1633.3333333333333</v>
      </c>
    </row>
    <row r="441" spans="1:7" ht="40.5" customHeight="1">
      <c r="A441" s="70" t="s">
        <v>604</v>
      </c>
      <c r="B441" s="71" t="s">
        <v>336</v>
      </c>
      <c r="C441" s="72" t="s">
        <v>12</v>
      </c>
      <c r="D441" s="72" t="s">
        <v>1</v>
      </c>
      <c r="E441" s="73">
        <v>6</v>
      </c>
      <c r="F441" s="36">
        <v>98</v>
      </c>
      <c r="G441" s="36">
        <v>100</v>
      </c>
    </row>
    <row r="442" spans="1:7" ht="27" customHeight="1">
      <c r="A442" s="133" t="s">
        <v>409</v>
      </c>
      <c r="B442" s="133"/>
      <c r="C442" s="133"/>
      <c r="D442" s="133"/>
      <c r="E442" s="133"/>
      <c r="F442" s="133"/>
      <c r="G442" s="133"/>
    </row>
    <row r="443" spans="1:7" ht="18" customHeight="1">
      <c r="A443" s="50">
        <v>4</v>
      </c>
      <c r="B443" s="51" t="s">
        <v>143</v>
      </c>
      <c r="C443" s="52" t="s">
        <v>12</v>
      </c>
      <c r="D443" s="52" t="s">
        <v>1</v>
      </c>
      <c r="E443" s="66">
        <v>12</v>
      </c>
      <c r="F443" s="31">
        <v>12</v>
      </c>
      <c r="G443" s="31">
        <f>F443/E443*100</f>
        <v>100</v>
      </c>
    </row>
    <row r="444" spans="1:7" ht="45.75" customHeight="1">
      <c r="A444" s="134" t="s">
        <v>554</v>
      </c>
      <c r="B444" s="135"/>
      <c r="C444" s="67"/>
      <c r="D444" s="67">
        <v>4</v>
      </c>
      <c r="E444" s="68"/>
      <c r="F444" s="16"/>
      <c r="G444" s="16">
        <f>SUM(G437,G439,G441,G443)/4</f>
        <v>100</v>
      </c>
    </row>
    <row r="445" spans="1:7" ht="45.75" customHeight="1">
      <c r="A445" s="141" t="s">
        <v>638</v>
      </c>
      <c r="B445" s="142"/>
      <c r="C445" s="142"/>
      <c r="D445" s="142"/>
      <c r="E445" s="142"/>
      <c r="F445" s="142"/>
      <c r="G445" s="143"/>
    </row>
    <row r="446" spans="1:7" ht="45.75" customHeight="1">
      <c r="A446" s="106">
        <v>1</v>
      </c>
      <c r="B446" s="124" t="s">
        <v>522</v>
      </c>
      <c r="C446" s="99" t="s">
        <v>523</v>
      </c>
      <c r="D446" s="107" t="s">
        <v>13</v>
      </c>
      <c r="E446" s="96">
        <v>78</v>
      </c>
      <c r="F446" s="63">
        <v>80</v>
      </c>
      <c r="G446" s="63">
        <f>F446/E446*100</f>
        <v>102.56410256410255</v>
      </c>
    </row>
    <row r="447" spans="1:7" ht="45.75" customHeight="1">
      <c r="A447" s="106">
        <v>2</v>
      </c>
      <c r="B447" s="108" t="s">
        <v>524</v>
      </c>
      <c r="C447" s="99" t="s">
        <v>523</v>
      </c>
      <c r="D447" s="107" t="s">
        <v>13</v>
      </c>
      <c r="E447" s="96">
        <v>14</v>
      </c>
      <c r="F447" s="63">
        <v>30</v>
      </c>
      <c r="G447" s="63">
        <f>F447/E447*100</f>
        <v>214.28571428571428</v>
      </c>
    </row>
    <row r="448" spans="1:7" ht="45.75" customHeight="1">
      <c r="A448" s="70"/>
      <c r="B448" s="109" t="s">
        <v>606</v>
      </c>
      <c r="C448" s="110" t="s">
        <v>523</v>
      </c>
      <c r="D448" s="111" t="s">
        <v>13</v>
      </c>
      <c r="E448" s="112">
        <v>14</v>
      </c>
      <c r="F448" s="64">
        <v>30</v>
      </c>
      <c r="G448" s="64">
        <v>100</v>
      </c>
    </row>
    <row r="449" spans="1:7" ht="58.5" customHeight="1">
      <c r="A449" s="106">
        <v>3</v>
      </c>
      <c r="B449" s="113" t="s">
        <v>525</v>
      </c>
      <c r="C449" s="99" t="s">
        <v>523</v>
      </c>
      <c r="D449" s="52" t="s">
        <v>13</v>
      </c>
      <c r="E449" s="96">
        <v>50</v>
      </c>
      <c r="F449" s="63">
        <v>50</v>
      </c>
      <c r="G449" s="63">
        <f>F449/E449*100</f>
        <v>100</v>
      </c>
    </row>
    <row r="450" spans="1:7" ht="45.75" customHeight="1">
      <c r="A450" s="106">
        <v>4</v>
      </c>
      <c r="B450" s="114" t="s">
        <v>526</v>
      </c>
      <c r="C450" s="99" t="s">
        <v>523</v>
      </c>
      <c r="D450" s="107" t="s">
        <v>13</v>
      </c>
      <c r="E450" s="96">
        <v>4</v>
      </c>
      <c r="F450" s="63">
        <v>5</v>
      </c>
      <c r="G450" s="63">
        <f>F450/E450*100</f>
        <v>125</v>
      </c>
    </row>
    <row r="451" spans="1:7" ht="45.75" customHeight="1">
      <c r="A451" s="106">
        <v>5</v>
      </c>
      <c r="B451" s="114" t="s">
        <v>529</v>
      </c>
      <c r="C451" s="99" t="s">
        <v>523</v>
      </c>
      <c r="D451" s="107" t="s">
        <v>13</v>
      </c>
      <c r="E451" s="96">
        <v>3</v>
      </c>
      <c r="F451" s="63">
        <v>14</v>
      </c>
      <c r="G451" s="63">
        <f>F451/E451*100</f>
        <v>466.6666666666667</v>
      </c>
    </row>
    <row r="452" spans="1:7" ht="45.75" customHeight="1">
      <c r="A452" s="70"/>
      <c r="B452" s="115" t="s">
        <v>529</v>
      </c>
      <c r="C452" s="110" t="s">
        <v>523</v>
      </c>
      <c r="D452" s="111" t="s">
        <v>13</v>
      </c>
      <c r="E452" s="112">
        <v>3</v>
      </c>
      <c r="F452" s="64">
        <v>14</v>
      </c>
      <c r="G452" s="64">
        <v>100</v>
      </c>
    </row>
    <row r="453" spans="1:7" ht="45.75" customHeight="1">
      <c r="A453" s="106">
        <v>6</v>
      </c>
      <c r="B453" s="116" t="s">
        <v>528</v>
      </c>
      <c r="C453" s="99" t="s">
        <v>523</v>
      </c>
      <c r="D453" s="107" t="s">
        <v>13</v>
      </c>
      <c r="E453" s="96">
        <v>12</v>
      </c>
      <c r="F453" s="63">
        <v>13</v>
      </c>
      <c r="G453" s="63">
        <f>F453/E453*100</f>
        <v>108.33333333333333</v>
      </c>
    </row>
    <row r="454" spans="1:7" ht="45.75" customHeight="1">
      <c r="A454" s="106">
        <v>7</v>
      </c>
      <c r="B454" s="116" t="s">
        <v>527</v>
      </c>
      <c r="C454" s="99" t="s">
        <v>523</v>
      </c>
      <c r="D454" s="107" t="s">
        <v>13</v>
      </c>
      <c r="E454" s="96">
        <v>24</v>
      </c>
      <c r="F454" s="63">
        <v>66</v>
      </c>
      <c r="G454" s="63">
        <f>F454/E454*100</f>
        <v>275</v>
      </c>
    </row>
    <row r="455" spans="1:7" ht="45.75" customHeight="1">
      <c r="A455" s="70"/>
      <c r="B455" s="117" t="s">
        <v>527</v>
      </c>
      <c r="C455" s="110" t="s">
        <v>523</v>
      </c>
      <c r="D455" s="111" t="s">
        <v>13</v>
      </c>
      <c r="E455" s="112">
        <v>24</v>
      </c>
      <c r="F455" s="64">
        <v>66</v>
      </c>
      <c r="G455" s="64">
        <v>100</v>
      </c>
    </row>
    <row r="456" spans="1:7" ht="45.75" customHeight="1">
      <c r="A456" s="106">
        <v>8</v>
      </c>
      <c r="B456" s="116" t="s">
        <v>530</v>
      </c>
      <c r="C456" s="99" t="s">
        <v>523</v>
      </c>
      <c r="D456" s="107" t="s">
        <v>13</v>
      </c>
      <c r="E456" s="96">
        <v>12</v>
      </c>
      <c r="F456" s="63">
        <v>12</v>
      </c>
      <c r="G456" s="63">
        <f>F456/E456*100</f>
        <v>100</v>
      </c>
    </row>
    <row r="457" spans="1:7" ht="45.75" customHeight="1">
      <c r="A457" s="106">
        <v>9</v>
      </c>
      <c r="B457" s="116" t="s">
        <v>531</v>
      </c>
      <c r="C457" s="99" t="s">
        <v>523</v>
      </c>
      <c r="D457" s="107" t="s">
        <v>13</v>
      </c>
      <c r="E457" s="96">
        <v>72</v>
      </c>
      <c r="F457" s="63">
        <v>98</v>
      </c>
      <c r="G457" s="63">
        <f>F457/E457*100</f>
        <v>136.11111111111111</v>
      </c>
    </row>
    <row r="458" spans="1:7" ht="45.75" customHeight="1">
      <c r="A458" s="106">
        <v>10</v>
      </c>
      <c r="B458" s="116" t="s">
        <v>607</v>
      </c>
      <c r="C458" s="99" t="s">
        <v>523</v>
      </c>
      <c r="D458" s="107" t="s">
        <v>13</v>
      </c>
      <c r="E458" s="96">
        <v>1</v>
      </c>
      <c r="F458" s="63">
        <v>1</v>
      </c>
      <c r="G458" s="63">
        <f>F458/E458*100</f>
        <v>100</v>
      </c>
    </row>
    <row r="459" spans="1:7" ht="45.75" customHeight="1">
      <c r="A459" s="129" t="s">
        <v>562</v>
      </c>
      <c r="B459" s="130"/>
      <c r="C459" s="118"/>
      <c r="D459" s="119">
        <v>10</v>
      </c>
      <c r="E459" s="120"/>
      <c r="F459" s="121"/>
      <c r="G459" s="121">
        <f>SUM(G446,G448,G449,G450,G452,G453,G455,G456,G457,G458)/10</f>
        <v>107.20085470085469</v>
      </c>
    </row>
    <row r="460" spans="1:7" ht="61.5" customHeight="1">
      <c r="A460" s="136" t="s">
        <v>639</v>
      </c>
      <c r="B460" s="137"/>
      <c r="C460" s="137"/>
      <c r="D460" s="137"/>
      <c r="E460" s="137"/>
      <c r="F460" s="137"/>
      <c r="G460" s="138"/>
    </row>
    <row r="461" spans="1:7" ht="48.75" customHeight="1">
      <c r="A461" s="27">
        <v>1</v>
      </c>
      <c r="B461" s="28" t="s">
        <v>337</v>
      </c>
      <c r="C461" s="29" t="s">
        <v>12</v>
      </c>
      <c r="D461" s="29" t="s">
        <v>0</v>
      </c>
      <c r="E461" s="30">
        <v>34.5</v>
      </c>
      <c r="F461" s="63">
        <v>33.3</v>
      </c>
      <c r="G461" s="63">
        <f>F461/E461*100</f>
        <v>96.52173913043477</v>
      </c>
    </row>
    <row r="462" spans="1:7" ht="30" customHeight="1">
      <c r="A462" s="139" t="s">
        <v>144</v>
      </c>
      <c r="B462" s="139"/>
      <c r="C462" s="139"/>
      <c r="D462" s="139"/>
      <c r="E462" s="139"/>
      <c r="F462" s="139"/>
      <c r="G462" s="139"/>
    </row>
    <row r="463" spans="1:7" ht="18.75" customHeight="1">
      <c r="A463" s="27">
        <v>2</v>
      </c>
      <c r="B463" s="28" t="s">
        <v>338</v>
      </c>
      <c r="C463" s="29" t="s">
        <v>12</v>
      </c>
      <c r="D463" s="29" t="s">
        <v>0</v>
      </c>
      <c r="E463" s="30">
        <v>36.4</v>
      </c>
      <c r="F463" s="63">
        <v>22.2</v>
      </c>
      <c r="G463" s="63">
        <f>F463/E463*100</f>
        <v>60.98901098901099</v>
      </c>
    </row>
    <row r="464" spans="1:7" ht="33.75" customHeight="1">
      <c r="A464" s="27">
        <v>3</v>
      </c>
      <c r="B464" s="28" t="s">
        <v>521</v>
      </c>
      <c r="C464" s="29" t="s">
        <v>12</v>
      </c>
      <c r="D464" s="29" t="s">
        <v>0</v>
      </c>
      <c r="E464" s="30">
        <v>12</v>
      </c>
      <c r="F464" s="63">
        <v>26.17</v>
      </c>
      <c r="G464" s="63">
        <f>F464/E464*100</f>
        <v>218.08333333333337</v>
      </c>
    </row>
    <row r="465" spans="1:7" ht="18.75" customHeight="1">
      <c r="A465" s="32" t="s">
        <v>604</v>
      </c>
      <c r="B465" s="33" t="s">
        <v>521</v>
      </c>
      <c r="C465" s="34" t="s">
        <v>12</v>
      </c>
      <c r="D465" s="34" t="s">
        <v>0</v>
      </c>
      <c r="E465" s="35">
        <v>12</v>
      </c>
      <c r="F465" s="64">
        <v>26.17</v>
      </c>
      <c r="G465" s="64">
        <v>100</v>
      </c>
    </row>
    <row r="466" spans="1:7" ht="35.25" customHeight="1">
      <c r="A466" s="139" t="s">
        <v>145</v>
      </c>
      <c r="B466" s="139"/>
      <c r="C466" s="139"/>
      <c r="D466" s="139"/>
      <c r="E466" s="139"/>
      <c r="F466" s="139"/>
      <c r="G466" s="139"/>
    </row>
    <row r="467" spans="1:7" ht="52.5" customHeight="1">
      <c r="A467" s="27">
        <v>4</v>
      </c>
      <c r="B467" s="28" t="s">
        <v>339</v>
      </c>
      <c r="C467" s="29" t="s">
        <v>12</v>
      </c>
      <c r="D467" s="29" t="s">
        <v>0</v>
      </c>
      <c r="E467" s="30">
        <v>52.4</v>
      </c>
      <c r="F467" s="63">
        <v>52.4</v>
      </c>
      <c r="G467" s="31">
        <f>F467/E467*100</f>
        <v>100</v>
      </c>
    </row>
    <row r="468" spans="1:7" ht="51.75" customHeight="1">
      <c r="A468" s="27">
        <v>5</v>
      </c>
      <c r="B468" s="28" t="s">
        <v>340</v>
      </c>
      <c r="C468" s="29" t="s">
        <v>12</v>
      </c>
      <c r="D468" s="29" t="s">
        <v>179</v>
      </c>
      <c r="E468" s="30">
        <v>2</v>
      </c>
      <c r="F468" s="63">
        <v>2</v>
      </c>
      <c r="G468" s="31">
        <f>F468/E468*100</f>
        <v>100</v>
      </c>
    </row>
    <row r="469" spans="1:7" ht="51.75" customHeight="1">
      <c r="A469" s="129" t="s">
        <v>555</v>
      </c>
      <c r="B469" s="130"/>
      <c r="C469" s="39"/>
      <c r="D469" s="39">
        <v>5</v>
      </c>
      <c r="E469" s="40"/>
      <c r="F469" s="16"/>
      <c r="G469" s="16">
        <f>SUM(G461,G463,G465,G467,G468)/5</f>
        <v>91.50215002388916</v>
      </c>
    </row>
    <row r="470" spans="1:7" ht="45.75" customHeight="1">
      <c r="A470" s="140" t="s">
        <v>640</v>
      </c>
      <c r="B470" s="140"/>
      <c r="C470" s="140"/>
      <c r="D470" s="140"/>
      <c r="E470" s="140"/>
      <c r="F470" s="140"/>
      <c r="G470" s="140"/>
    </row>
    <row r="471" spans="1:7" ht="25.5" customHeight="1">
      <c r="A471" s="139" t="s">
        <v>410</v>
      </c>
      <c r="B471" s="139"/>
      <c r="C471" s="139"/>
      <c r="D471" s="139"/>
      <c r="E471" s="139"/>
      <c r="F471" s="139"/>
      <c r="G471" s="139"/>
    </row>
    <row r="472" spans="1:7" ht="46.5" customHeight="1">
      <c r="A472" s="27">
        <v>1</v>
      </c>
      <c r="B472" s="28" t="s">
        <v>341</v>
      </c>
      <c r="C472" s="29" t="s">
        <v>12</v>
      </c>
      <c r="D472" s="29" t="s">
        <v>217</v>
      </c>
      <c r="E472" s="30">
        <v>6500</v>
      </c>
      <c r="F472" s="31">
        <v>4392</v>
      </c>
      <c r="G472" s="31">
        <f>F472/E472*100</f>
        <v>67.56923076923077</v>
      </c>
    </row>
    <row r="473" spans="1:7" ht="19.5" customHeight="1">
      <c r="A473" s="139" t="s">
        <v>411</v>
      </c>
      <c r="B473" s="139"/>
      <c r="C473" s="139"/>
      <c r="D473" s="139"/>
      <c r="E473" s="139"/>
      <c r="F473" s="139"/>
      <c r="G473" s="139"/>
    </row>
    <row r="474" spans="1:7" ht="35.25" customHeight="1">
      <c r="A474" s="27">
        <v>2</v>
      </c>
      <c r="B474" s="28" t="s">
        <v>342</v>
      </c>
      <c r="C474" s="29" t="s">
        <v>12</v>
      </c>
      <c r="D474" s="29" t="s">
        <v>0</v>
      </c>
      <c r="E474" s="30">
        <v>50</v>
      </c>
      <c r="F474" s="31">
        <v>50</v>
      </c>
      <c r="G474" s="31">
        <f>F474/E474*100</f>
        <v>100</v>
      </c>
    </row>
    <row r="475" spans="1:7" ht="39.75" customHeight="1">
      <c r="A475" s="129" t="s">
        <v>556</v>
      </c>
      <c r="B475" s="130"/>
      <c r="C475" s="39"/>
      <c r="D475" s="39">
        <v>2</v>
      </c>
      <c r="E475" s="40"/>
      <c r="F475" s="16"/>
      <c r="G475" s="16">
        <f>SUM(G472,G474)/2</f>
        <v>83.78461538461539</v>
      </c>
    </row>
    <row r="476" spans="1:7" ht="42" customHeight="1">
      <c r="A476" s="140" t="s">
        <v>641</v>
      </c>
      <c r="B476" s="140"/>
      <c r="C476" s="140"/>
      <c r="D476" s="140"/>
      <c r="E476" s="140"/>
      <c r="F476" s="140"/>
      <c r="G476" s="140"/>
    </row>
    <row r="477" spans="1:7" ht="33" customHeight="1">
      <c r="A477" s="139" t="s">
        <v>412</v>
      </c>
      <c r="B477" s="139"/>
      <c r="C477" s="139"/>
      <c r="D477" s="139"/>
      <c r="E477" s="139"/>
      <c r="F477" s="139"/>
      <c r="G477" s="139"/>
    </row>
    <row r="478" spans="1:7" ht="49.5" customHeight="1">
      <c r="A478" s="27">
        <v>1</v>
      </c>
      <c r="B478" s="28" t="s">
        <v>146</v>
      </c>
      <c r="C478" s="29" t="s">
        <v>12</v>
      </c>
      <c r="D478" s="29" t="s">
        <v>0</v>
      </c>
      <c r="E478" s="30">
        <v>80</v>
      </c>
      <c r="F478" s="31">
        <v>100</v>
      </c>
      <c r="G478" s="31">
        <f>F478/E478*100</f>
        <v>125</v>
      </c>
    </row>
    <row r="479" spans="1:7" ht="39.75" customHeight="1">
      <c r="A479" s="27">
        <v>2</v>
      </c>
      <c r="B479" s="28" t="s">
        <v>147</v>
      </c>
      <c r="C479" s="29" t="s">
        <v>12</v>
      </c>
      <c r="D479" s="29" t="s">
        <v>0</v>
      </c>
      <c r="E479" s="30">
        <v>100</v>
      </c>
      <c r="F479" s="31">
        <v>100</v>
      </c>
      <c r="G479" s="31">
        <f>F479/E479*100</f>
        <v>100</v>
      </c>
    </row>
    <row r="480" spans="1:7" ht="33" customHeight="1">
      <c r="A480" s="27">
        <v>3</v>
      </c>
      <c r="B480" s="28" t="s">
        <v>148</v>
      </c>
      <c r="C480" s="29" t="s">
        <v>12</v>
      </c>
      <c r="D480" s="29" t="s">
        <v>0</v>
      </c>
      <c r="E480" s="30">
        <v>70</v>
      </c>
      <c r="F480" s="31">
        <v>71</v>
      </c>
      <c r="G480" s="31">
        <f>F480/E480*100</f>
        <v>101.42857142857142</v>
      </c>
    </row>
    <row r="481" spans="1:7" ht="21" customHeight="1">
      <c r="A481" s="139" t="s">
        <v>413</v>
      </c>
      <c r="B481" s="139"/>
      <c r="C481" s="139"/>
      <c r="D481" s="139"/>
      <c r="E481" s="139"/>
      <c r="F481" s="139"/>
      <c r="G481" s="139"/>
    </row>
    <row r="482" spans="1:7" ht="34.5" customHeight="1">
      <c r="A482" s="50">
        <v>4</v>
      </c>
      <c r="B482" s="28" t="s">
        <v>149</v>
      </c>
      <c r="C482" s="29" t="s">
        <v>12</v>
      </c>
      <c r="D482" s="29" t="s">
        <v>0</v>
      </c>
      <c r="E482" s="30">
        <v>85</v>
      </c>
      <c r="F482" s="31">
        <v>100</v>
      </c>
      <c r="G482" s="31">
        <f>F482/E482*100</f>
        <v>117.64705882352942</v>
      </c>
    </row>
    <row r="483" spans="1:7" ht="36.75" customHeight="1">
      <c r="A483" s="50">
        <v>5</v>
      </c>
      <c r="B483" s="51" t="s">
        <v>150</v>
      </c>
      <c r="C483" s="29" t="s">
        <v>12</v>
      </c>
      <c r="D483" s="29" t="s">
        <v>0</v>
      </c>
      <c r="E483" s="30">
        <v>80</v>
      </c>
      <c r="F483" s="31">
        <v>80</v>
      </c>
      <c r="G483" s="31">
        <f>F483/E483*100</f>
        <v>100</v>
      </c>
    </row>
    <row r="484" spans="1:7" ht="54" customHeight="1">
      <c r="A484" s="50">
        <v>6</v>
      </c>
      <c r="B484" s="51" t="s">
        <v>151</v>
      </c>
      <c r="C484" s="29" t="s">
        <v>12</v>
      </c>
      <c r="D484" s="29" t="s">
        <v>0</v>
      </c>
      <c r="E484" s="30">
        <v>70</v>
      </c>
      <c r="F484" s="31">
        <v>70</v>
      </c>
      <c r="G484" s="31">
        <f>F484/E484*100</f>
        <v>100</v>
      </c>
    </row>
    <row r="485" spans="1:7" ht="24.75" customHeight="1">
      <c r="A485" s="133" t="s">
        <v>414</v>
      </c>
      <c r="B485" s="133"/>
      <c r="C485" s="133"/>
      <c r="D485" s="133"/>
      <c r="E485" s="133"/>
      <c r="F485" s="133"/>
      <c r="G485" s="133"/>
    </row>
    <row r="486" spans="1:7" ht="48" customHeight="1">
      <c r="A486" s="27">
        <v>7</v>
      </c>
      <c r="B486" s="28" t="s">
        <v>152</v>
      </c>
      <c r="C486" s="29" t="s">
        <v>12</v>
      </c>
      <c r="D486" s="29" t="s">
        <v>0</v>
      </c>
      <c r="E486" s="30">
        <v>65</v>
      </c>
      <c r="F486" s="31">
        <v>83.7</v>
      </c>
      <c r="G486" s="31">
        <f>F486/E486*100</f>
        <v>128.76923076923077</v>
      </c>
    </row>
    <row r="487" spans="1:7" ht="57.75" customHeight="1">
      <c r="A487" s="50">
        <v>8</v>
      </c>
      <c r="B487" s="51" t="s">
        <v>153</v>
      </c>
      <c r="C487" s="29" t="s">
        <v>12</v>
      </c>
      <c r="D487" s="29" t="s">
        <v>0</v>
      </c>
      <c r="E487" s="30">
        <v>60</v>
      </c>
      <c r="F487" s="31">
        <v>60.9</v>
      </c>
      <c r="G487" s="31">
        <f>F487/E487*100</f>
        <v>101.49999999999999</v>
      </c>
    </row>
    <row r="488" spans="1:7" ht="42.75" customHeight="1">
      <c r="A488" s="50">
        <v>9</v>
      </c>
      <c r="B488" s="51" t="s">
        <v>608</v>
      </c>
      <c r="C488" s="29" t="s">
        <v>12</v>
      </c>
      <c r="D488" s="29" t="s">
        <v>0</v>
      </c>
      <c r="E488" s="30">
        <v>70</v>
      </c>
      <c r="F488" s="31">
        <v>70</v>
      </c>
      <c r="G488" s="31">
        <f>F488/E488*100</f>
        <v>100</v>
      </c>
    </row>
    <row r="489" spans="1:7" ht="29.25" customHeight="1">
      <c r="A489" s="139" t="s">
        <v>415</v>
      </c>
      <c r="B489" s="139"/>
      <c r="C489" s="139"/>
      <c r="D489" s="139"/>
      <c r="E489" s="139"/>
      <c r="F489" s="139"/>
      <c r="G489" s="139"/>
    </row>
    <row r="490" spans="1:7" ht="37.5" customHeight="1">
      <c r="A490" s="27">
        <v>10</v>
      </c>
      <c r="B490" s="28" t="s">
        <v>343</v>
      </c>
      <c r="C490" s="29" t="s">
        <v>12</v>
      </c>
      <c r="D490" s="29" t="s">
        <v>0</v>
      </c>
      <c r="E490" s="30">
        <v>60</v>
      </c>
      <c r="F490" s="31">
        <v>100</v>
      </c>
      <c r="G490" s="31">
        <f>F490/E490*100</f>
        <v>166.66666666666669</v>
      </c>
    </row>
    <row r="491" spans="1:7" ht="44.25" customHeight="1">
      <c r="A491" s="50">
        <v>11</v>
      </c>
      <c r="B491" s="51" t="s">
        <v>344</v>
      </c>
      <c r="C491" s="29" t="s">
        <v>12</v>
      </c>
      <c r="D491" s="29" t="s">
        <v>0</v>
      </c>
      <c r="E491" s="30">
        <v>60</v>
      </c>
      <c r="F491" s="31">
        <v>100</v>
      </c>
      <c r="G491" s="31">
        <f>F491/E491*100</f>
        <v>166.66666666666669</v>
      </c>
    </row>
    <row r="492" spans="1:89" ht="30" customHeight="1">
      <c r="A492" s="134" t="s">
        <v>557</v>
      </c>
      <c r="B492" s="135"/>
      <c r="C492" s="39"/>
      <c r="D492" s="39">
        <v>11</v>
      </c>
      <c r="E492" s="40"/>
      <c r="F492" s="16"/>
      <c r="G492" s="16">
        <f>SUM(G478,G479,G480,G482,G483,G484,G486,G487,G488,G490,G491)/11</f>
        <v>118.8798358504241</v>
      </c>
      <c r="J492" s="3"/>
      <c r="CF492" s="26"/>
      <c r="CG492" s="26"/>
      <c r="CH492" s="26"/>
      <c r="CI492" s="26"/>
      <c r="CJ492" s="26"/>
      <c r="CK492" s="26"/>
    </row>
    <row r="493" spans="1:89" ht="44.25" customHeight="1">
      <c r="A493" s="144" t="s">
        <v>617</v>
      </c>
      <c r="B493" s="144"/>
      <c r="C493" s="144"/>
      <c r="D493" s="144"/>
      <c r="E493" s="144"/>
      <c r="F493" s="144"/>
      <c r="G493" s="144"/>
      <c r="J493" s="3"/>
      <c r="CF493" s="26"/>
      <c r="CG493" s="26"/>
      <c r="CH493" s="26"/>
      <c r="CI493" s="26"/>
      <c r="CJ493" s="26"/>
      <c r="CK493" s="26"/>
    </row>
    <row r="494" spans="1:89" ht="22.5" customHeight="1">
      <c r="A494" s="133" t="s">
        <v>416</v>
      </c>
      <c r="B494" s="133"/>
      <c r="C494" s="133"/>
      <c r="D494" s="133"/>
      <c r="E494" s="133"/>
      <c r="F494" s="133"/>
      <c r="G494" s="133"/>
      <c r="J494" s="3"/>
      <c r="CF494" s="26"/>
      <c r="CG494" s="26"/>
      <c r="CH494" s="26"/>
      <c r="CI494" s="26"/>
      <c r="CJ494" s="26"/>
      <c r="CK494" s="26"/>
    </row>
    <row r="495" spans="1:89" ht="25.5" customHeight="1">
      <c r="A495" s="50">
        <v>1</v>
      </c>
      <c r="B495" s="51" t="s">
        <v>345</v>
      </c>
      <c r="C495" s="52" t="s">
        <v>12</v>
      </c>
      <c r="D495" s="52" t="s">
        <v>1</v>
      </c>
      <c r="E495" s="66">
        <v>78</v>
      </c>
      <c r="F495" s="31">
        <v>98</v>
      </c>
      <c r="G495" s="31">
        <f>F495/E495*100</f>
        <v>125.64102564102564</v>
      </c>
      <c r="H495" s="3"/>
      <c r="I495" s="3"/>
      <c r="J495" s="3"/>
      <c r="CF495" s="26"/>
      <c r="CG495" s="26"/>
      <c r="CH495" s="26"/>
      <c r="CI495" s="26"/>
      <c r="CJ495" s="26"/>
      <c r="CK495" s="26"/>
    </row>
    <row r="496" spans="1:89" ht="33" customHeight="1">
      <c r="A496" s="50">
        <v>2</v>
      </c>
      <c r="B496" s="51" t="s">
        <v>346</v>
      </c>
      <c r="C496" s="52" t="s">
        <v>12</v>
      </c>
      <c r="D496" s="52" t="s">
        <v>154</v>
      </c>
      <c r="E496" s="66">
        <v>6500</v>
      </c>
      <c r="F496" s="31">
        <v>13675.2</v>
      </c>
      <c r="G496" s="31">
        <f>F496/E496*100</f>
        <v>210.3876923076923</v>
      </c>
      <c r="H496" s="3"/>
      <c r="I496" s="3"/>
      <c r="J496" s="3"/>
      <c r="CF496" s="26"/>
      <c r="CG496" s="26"/>
      <c r="CH496" s="26"/>
      <c r="CI496" s="26"/>
      <c r="CJ496" s="26"/>
      <c r="CK496" s="26"/>
    </row>
    <row r="497" spans="1:89" ht="27" customHeight="1">
      <c r="A497" s="70" t="s">
        <v>603</v>
      </c>
      <c r="B497" s="71" t="s">
        <v>346</v>
      </c>
      <c r="C497" s="72" t="s">
        <v>12</v>
      </c>
      <c r="D497" s="72" t="s">
        <v>154</v>
      </c>
      <c r="E497" s="73">
        <v>6500</v>
      </c>
      <c r="F497" s="36">
        <v>13675.2</v>
      </c>
      <c r="G497" s="36">
        <v>100</v>
      </c>
      <c r="H497" s="3"/>
      <c r="I497" s="3"/>
      <c r="J497" s="3"/>
      <c r="CF497" s="26"/>
      <c r="CG497" s="26"/>
      <c r="CH497" s="26"/>
      <c r="CI497" s="26"/>
      <c r="CJ497" s="26"/>
      <c r="CK497" s="26"/>
    </row>
    <row r="498" spans="1:89" ht="33" customHeight="1">
      <c r="A498" s="133" t="s">
        <v>417</v>
      </c>
      <c r="B498" s="133"/>
      <c r="C498" s="133"/>
      <c r="D498" s="133"/>
      <c r="E498" s="133"/>
      <c r="F498" s="133"/>
      <c r="G498" s="133"/>
      <c r="H498" s="3"/>
      <c r="I498" s="3"/>
      <c r="J498" s="3"/>
      <c r="CF498" s="26"/>
      <c r="CG498" s="26"/>
      <c r="CH498" s="26"/>
      <c r="CI498" s="26"/>
      <c r="CJ498" s="26"/>
      <c r="CK498" s="26"/>
    </row>
    <row r="499" spans="1:89" ht="48" customHeight="1">
      <c r="A499" s="50">
        <v>3</v>
      </c>
      <c r="B499" s="51" t="s">
        <v>155</v>
      </c>
      <c r="C499" s="52" t="s">
        <v>12</v>
      </c>
      <c r="D499" s="52" t="s">
        <v>1</v>
      </c>
      <c r="E499" s="66">
        <v>78</v>
      </c>
      <c r="F499" s="31">
        <v>98</v>
      </c>
      <c r="G499" s="31">
        <f>F499/E499*100</f>
        <v>125.64102564102564</v>
      </c>
      <c r="H499" s="3"/>
      <c r="I499" s="3"/>
      <c r="J499" s="3"/>
      <c r="CF499" s="26"/>
      <c r="CG499" s="26"/>
      <c r="CH499" s="26"/>
      <c r="CI499" s="26"/>
      <c r="CJ499" s="26"/>
      <c r="CK499" s="26"/>
    </row>
    <row r="500" spans="1:89" ht="47.25" customHeight="1">
      <c r="A500" s="50">
        <v>4</v>
      </c>
      <c r="B500" s="51" t="s">
        <v>156</v>
      </c>
      <c r="C500" s="52" t="s">
        <v>12</v>
      </c>
      <c r="D500" s="52" t="s">
        <v>1</v>
      </c>
      <c r="E500" s="66">
        <v>4</v>
      </c>
      <c r="F500" s="31">
        <v>98</v>
      </c>
      <c r="G500" s="31">
        <f>F500/E500*100</f>
        <v>2450</v>
      </c>
      <c r="H500" s="3"/>
      <c r="I500" s="3"/>
      <c r="J500" s="3"/>
      <c r="CF500" s="26"/>
      <c r="CG500" s="26"/>
      <c r="CH500" s="26"/>
      <c r="CI500" s="26"/>
      <c r="CJ500" s="26"/>
      <c r="CK500" s="26"/>
    </row>
    <row r="501" spans="1:89" ht="32.25" customHeight="1">
      <c r="A501" s="70"/>
      <c r="B501" s="71" t="s">
        <v>156</v>
      </c>
      <c r="C501" s="72" t="s">
        <v>12</v>
      </c>
      <c r="D501" s="72" t="s">
        <v>1</v>
      </c>
      <c r="E501" s="73">
        <v>4</v>
      </c>
      <c r="F501" s="36">
        <v>98</v>
      </c>
      <c r="G501" s="36">
        <v>100</v>
      </c>
      <c r="H501" s="3"/>
      <c r="I501" s="3"/>
      <c r="J501" s="3"/>
      <c r="CF501" s="26"/>
      <c r="CG501" s="26"/>
      <c r="CH501" s="26"/>
      <c r="CI501" s="26"/>
      <c r="CJ501" s="26"/>
      <c r="CK501" s="26"/>
    </row>
    <row r="502" spans="1:89" ht="33" customHeight="1">
      <c r="A502" s="134" t="s">
        <v>558</v>
      </c>
      <c r="B502" s="135"/>
      <c r="C502" s="67"/>
      <c r="D502" s="67">
        <v>4</v>
      </c>
      <c r="E502" s="68"/>
      <c r="F502" s="16"/>
      <c r="G502" s="16">
        <f>SUM(G495,G497,G499,G501)/4</f>
        <v>112.82051282051282</v>
      </c>
      <c r="H502" s="3"/>
      <c r="I502" s="3"/>
      <c r="J502" s="3"/>
      <c r="CF502" s="26"/>
      <c r="CG502" s="26"/>
      <c r="CH502" s="26"/>
      <c r="CI502" s="26"/>
      <c r="CJ502" s="26"/>
      <c r="CK502" s="26"/>
    </row>
    <row r="503" spans="1:89" ht="47.25" customHeight="1">
      <c r="A503" s="144" t="s">
        <v>616</v>
      </c>
      <c r="B503" s="144"/>
      <c r="C503" s="144"/>
      <c r="D503" s="144"/>
      <c r="E503" s="144"/>
      <c r="F503" s="144"/>
      <c r="G503" s="144"/>
      <c r="H503" s="3"/>
      <c r="I503" s="3"/>
      <c r="J503" s="3"/>
      <c r="CF503" s="26"/>
      <c r="CG503" s="26"/>
      <c r="CH503" s="26"/>
      <c r="CI503" s="26"/>
      <c r="CJ503" s="26"/>
      <c r="CK503" s="26"/>
    </row>
    <row r="504" spans="1:89" ht="33" customHeight="1">
      <c r="A504" s="50">
        <v>1</v>
      </c>
      <c r="B504" s="28" t="s">
        <v>177</v>
      </c>
      <c r="C504" s="29" t="s">
        <v>12</v>
      </c>
      <c r="D504" s="29" t="s">
        <v>0</v>
      </c>
      <c r="E504" s="30">
        <v>76</v>
      </c>
      <c r="F504" s="31">
        <v>76.5</v>
      </c>
      <c r="G504" s="31">
        <f>F504/E504*100</f>
        <v>100.6578947368421</v>
      </c>
      <c r="H504" s="3"/>
      <c r="I504" s="3"/>
      <c r="J504" s="3"/>
      <c r="CF504" s="26"/>
      <c r="CG504" s="26"/>
      <c r="CH504" s="26"/>
      <c r="CI504" s="26"/>
      <c r="CJ504" s="26"/>
      <c r="CK504" s="26"/>
    </row>
    <row r="505" spans="1:89" ht="33" customHeight="1">
      <c r="A505" s="50">
        <v>2</v>
      </c>
      <c r="B505" s="28" t="s">
        <v>178</v>
      </c>
      <c r="C505" s="29" t="s">
        <v>12</v>
      </c>
      <c r="D505" s="29" t="s">
        <v>179</v>
      </c>
      <c r="E505" s="30">
        <v>2</v>
      </c>
      <c r="F505" s="31">
        <v>2</v>
      </c>
      <c r="G505" s="31">
        <f>F505/E505*100</f>
        <v>100</v>
      </c>
      <c r="H505" s="3"/>
      <c r="I505" s="3"/>
      <c r="J505" s="3"/>
      <c r="CF505" s="26"/>
      <c r="CG505" s="26"/>
      <c r="CH505" s="26"/>
      <c r="CI505" s="26"/>
      <c r="CJ505" s="26"/>
      <c r="CK505" s="26"/>
    </row>
    <row r="506" spans="1:89" ht="33" customHeight="1">
      <c r="A506" s="133" t="s">
        <v>426</v>
      </c>
      <c r="B506" s="133"/>
      <c r="C506" s="133"/>
      <c r="D506" s="133"/>
      <c r="E506" s="133"/>
      <c r="F506" s="133"/>
      <c r="G506" s="133"/>
      <c r="H506" s="3"/>
      <c r="I506" s="3"/>
      <c r="J506" s="3"/>
      <c r="CF506" s="26"/>
      <c r="CG506" s="26"/>
      <c r="CH506" s="26"/>
      <c r="CI506" s="26"/>
      <c r="CJ506" s="26"/>
      <c r="CK506" s="26"/>
    </row>
    <row r="507" spans="1:89" ht="33" customHeight="1">
      <c r="A507" s="27">
        <v>3</v>
      </c>
      <c r="B507" s="28" t="s">
        <v>180</v>
      </c>
      <c r="C507" s="29" t="s">
        <v>12</v>
      </c>
      <c r="D507" s="29" t="s">
        <v>0</v>
      </c>
      <c r="E507" s="30">
        <v>18</v>
      </c>
      <c r="F507" s="31">
        <v>18</v>
      </c>
      <c r="G507" s="31">
        <f>F507/E507*100</f>
        <v>100</v>
      </c>
      <c r="H507" s="3"/>
      <c r="I507" s="3"/>
      <c r="J507" s="3"/>
      <c r="CF507" s="26"/>
      <c r="CG507" s="26"/>
      <c r="CH507" s="26"/>
      <c r="CI507" s="26"/>
      <c r="CJ507" s="26"/>
      <c r="CK507" s="26"/>
    </row>
    <row r="508" spans="1:89" ht="33" customHeight="1">
      <c r="A508" s="27">
        <v>4</v>
      </c>
      <c r="B508" s="28" t="s">
        <v>181</v>
      </c>
      <c r="C508" s="29" t="s">
        <v>12</v>
      </c>
      <c r="D508" s="29" t="s">
        <v>0</v>
      </c>
      <c r="E508" s="30">
        <v>9</v>
      </c>
      <c r="F508" s="31">
        <v>9</v>
      </c>
      <c r="G508" s="31">
        <f>F508/E508*100</f>
        <v>100</v>
      </c>
      <c r="H508" s="3"/>
      <c r="I508" s="3"/>
      <c r="J508" s="3"/>
      <c r="CF508" s="26"/>
      <c r="CG508" s="26"/>
      <c r="CH508" s="26"/>
      <c r="CI508" s="26"/>
      <c r="CJ508" s="26"/>
      <c r="CK508" s="26"/>
    </row>
    <row r="509" spans="1:89" ht="33" customHeight="1">
      <c r="A509" s="50">
        <v>5</v>
      </c>
      <c r="B509" s="28" t="s">
        <v>182</v>
      </c>
      <c r="C509" s="29" t="s">
        <v>12</v>
      </c>
      <c r="D509" s="52" t="s">
        <v>179</v>
      </c>
      <c r="E509" s="66">
        <v>15</v>
      </c>
      <c r="F509" s="31">
        <v>0</v>
      </c>
      <c r="G509" s="31">
        <v>0</v>
      </c>
      <c r="H509" s="3"/>
      <c r="I509" s="3"/>
      <c r="J509" s="3"/>
      <c r="CF509" s="26"/>
      <c r="CG509" s="26"/>
      <c r="CH509" s="26"/>
      <c r="CI509" s="26"/>
      <c r="CJ509" s="26"/>
      <c r="CK509" s="26"/>
    </row>
    <row r="510" spans="1:89" ht="33" customHeight="1">
      <c r="A510" s="50">
        <v>6</v>
      </c>
      <c r="B510" s="28" t="s">
        <v>183</v>
      </c>
      <c r="C510" s="29" t="s">
        <v>12</v>
      </c>
      <c r="D510" s="52" t="s">
        <v>179</v>
      </c>
      <c r="E510" s="66">
        <v>0</v>
      </c>
      <c r="F510" s="31">
        <v>0</v>
      </c>
      <c r="G510" s="31">
        <v>0</v>
      </c>
      <c r="H510" s="3"/>
      <c r="I510" s="3"/>
      <c r="J510" s="3"/>
      <c r="CF510" s="26"/>
      <c r="CG510" s="26"/>
      <c r="CH510" s="26"/>
      <c r="CI510" s="26"/>
      <c r="CJ510" s="26"/>
      <c r="CK510" s="26"/>
    </row>
    <row r="511" spans="1:89" ht="33" customHeight="1">
      <c r="A511" s="27">
        <v>7</v>
      </c>
      <c r="B511" s="28" t="s">
        <v>16</v>
      </c>
      <c r="C511" s="52" t="s">
        <v>12</v>
      </c>
      <c r="D511" s="29" t="s">
        <v>179</v>
      </c>
      <c r="E511" s="30">
        <v>110</v>
      </c>
      <c r="F511" s="31">
        <v>110</v>
      </c>
      <c r="G511" s="31">
        <f>F511/E511*100</f>
        <v>100</v>
      </c>
      <c r="H511" s="3"/>
      <c r="I511" s="3"/>
      <c r="J511" s="3"/>
      <c r="CF511" s="26"/>
      <c r="CG511" s="26"/>
      <c r="CH511" s="26"/>
      <c r="CI511" s="26"/>
      <c r="CJ511" s="26"/>
      <c r="CK511" s="26"/>
    </row>
    <row r="512" spans="1:89" ht="33" customHeight="1">
      <c r="A512" s="27"/>
      <c r="B512" s="133" t="s">
        <v>427</v>
      </c>
      <c r="C512" s="133"/>
      <c r="D512" s="133"/>
      <c r="E512" s="133"/>
      <c r="F512" s="133"/>
      <c r="G512" s="133"/>
      <c r="H512" s="3"/>
      <c r="I512" s="3"/>
      <c r="J512" s="3"/>
      <c r="CF512" s="26"/>
      <c r="CG512" s="26"/>
      <c r="CH512" s="26"/>
      <c r="CI512" s="26"/>
      <c r="CJ512" s="26"/>
      <c r="CK512" s="26"/>
    </row>
    <row r="513" spans="1:89" ht="33" customHeight="1">
      <c r="A513" s="27" t="s">
        <v>17</v>
      </c>
      <c r="B513" s="28" t="s">
        <v>184</v>
      </c>
      <c r="C513" s="29" t="s">
        <v>12</v>
      </c>
      <c r="D513" s="29" t="s">
        <v>0</v>
      </c>
      <c r="E513" s="30">
        <v>62</v>
      </c>
      <c r="F513" s="31">
        <v>62</v>
      </c>
      <c r="G513" s="31">
        <f>F513/E513*100</f>
        <v>100</v>
      </c>
      <c r="H513" s="3"/>
      <c r="I513" s="3"/>
      <c r="J513" s="3"/>
      <c r="CF513" s="26"/>
      <c r="CG513" s="26"/>
      <c r="CH513" s="26"/>
      <c r="CI513" s="26"/>
      <c r="CJ513" s="26"/>
      <c r="CK513" s="26"/>
    </row>
    <row r="514" spans="1:89" ht="33" customHeight="1">
      <c r="A514" s="50" t="s">
        <v>18</v>
      </c>
      <c r="B514" s="28" t="s">
        <v>185</v>
      </c>
      <c r="C514" s="29" t="s">
        <v>12</v>
      </c>
      <c r="D514" s="29" t="s">
        <v>179</v>
      </c>
      <c r="E514" s="30">
        <v>30</v>
      </c>
      <c r="F514" s="31">
        <v>30</v>
      </c>
      <c r="G514" s="31">
        <f>F514/E514*100</f>
        <v>100</v>
      </c>
      <c r="H514" s="3"/>
      <c r="I514" s="3"/>
      <c r="J514" s="3"/>
      <c r="CF514" s="26"/>
      <c r="CG514" s="26"/>
      <c r="CH514" s="26"/>
      <c r="CI514" s="26"/>
      <c r="CJ514" s="26"/>
      <c r="CK514" s="26"/>
    </row>
    <row r="515" spans="1:89" ht="33" customHeight="1">
      <c r="A515" s="50">
        <v>10</v>
      </c>
      <c r="B515" s="28" t="s">
        <v>186</v>
      </c>
      <c r="C515" s="29" t="s">
        <v>12</v>
      </c>
      <c r="D515" s="29" t="s">
        <v>179</v>
      </c>
      <c r="E515" s="30">
        <v>45</v>
      </c>
      <c r="F515" s="31">
        <v>0</v>
      </c>
      <c r="G515" s="31">
        <f>F515/E515*100</f>
        <v>0</v>
      </c>
      <c r="H515" s="3"/>
      <c r="I515" s="3"/>
      <c r="J515" s="3"/>
      <c r="CF515" s="26"/>
      <c r="CG515" s="26"/>
      <c r="CH515" s="26"/>
      <c r="CI515" s="26"/>
      <c r="CJ515" s="26"/>
      <c r="CK515" s="26"/>
    </row>
    <row r="516" spans="1:89" ht="33" customHeight="1">
      <c r="A516" s="133" t="s">
        <v>428</v>
      </c>
      <c r="B516" s="133"/>
      <c r="C516" s="133"/>
      <c r="D516" s="133"/>
      <c r="E516" s="133"/>
      <c r="F516" s="133"/>
      <c r="G516" s="133"/>
      <c r="H516" s="3"/>
      <c r="I516" s="3"/>
      <c r="J516" s="3"/>
      <c r="CF516" s="26"/>
      <c r="CG516" s="26"/>
      <c r="CH516" s="26"/>
      <c r="CI516" s="26"/>
      <c r="CJ516" s="26"/>
      <c r="CK516" s="26"/>
    </row>
    <row r="517" spans="1:89" ht="33" customHeight="1">
      <c r="A517" s="27">
        <v>11</v>
      </c>
      <c r="B517" s="28" t="s">
        <v>187</v>
      </c>
      <c r="C517" s="52" t="s">
        <v>12</v>
      </c>
      <c r="D517" s="52" t="s">
        <v>0</v>
      </c>
      <c r="E517" s="30">
        <v>35</v>
      </c>
      <c r="F517" s="31">
        <v>35</v>
      </c>
      <c r="G517" s="31">
        <f>F517/E517*100</f>
        <v>100</v>
      </c>
      <c r="H517" s="3"/>
      <c r="I517" s="3"/>
      <c r="J517" s="3"/>
      <c r="CF517" s="26"/>
      <c r="CG517" s="26"/>
      <c r="CH517" s="26"/>
      <c r="CI517" s="26"/>
      <c r="CJ517" s="26"/>
      <c r="CK517" s="26"/>
    </row>
    <row r="518" spans="1:89" ht="33" customHeight="1">
      <c r="A518" s="27">
        <v>12</v>
      </c>
      <c r="B518" s="28" t="s">
        <v>188</v>
      </c>
      <c r="C518" s="52" t="s">
        <v>12</v>
      </c>
      <c r="D518" s="52" t="s">
        <v>0</v>
      </c>
      <c r="E518" s="30">
        <v>35</v>
      </c>
      <c r="F518" s="31">
        <v>35</v>
      </c>
      <c r="G518" s="31">
        <f>F518/E518*100</f>
        <v>100</v>
      </c>
      <c r="H518" s="3"/>
      <c r="I518" s="3"/>
      <c r="J518" s="3"/>
      <c r="CF518" s="26"/>
      <c r="CG518" s="26"/>
      <c r="CH518" s="26"/>
      <c r="CI518" s="26"/>
      <c r="CJ518" s="26"/>
      <c r="CK518" s="26"/>
    </row>
    <row r="519" spans="1:89" ht="33" customHeight="1">
      <c r="A519" s="139" t="s">
        <v>429</v>
      </c>
      <c r="B519" s="139"/>
      <c r="C519" s="139"/>
      <c r="D519" s="139"/>
      <c r="E519" s="139"/>
      <c r="F519" s="139"/>
      <c r="G519" s="139"/>
      <c r="H519" s="3"/>
      <c r="I519" s="3"/>
      <c r="J519" s="3"/>
      <c r="CF519" s="26"/>
      <c r="CG519" s="26"/>
      <c r="CH519" s="26"/>
      <c r="CI519" s="26"/>
      <c r="CJ519" s="26"/>
      <c r="CK519" s="26"/>
    </row>
    <row r="520" spans="1:89" ht="33" customHeight="1">
      <c r="A520" s="27">
        <v>13</v>
      </c>
      <c r="B520" s="28" t="s">
        <v>189</v>
      </c>
      <c r="C520" s="52" t="s">
        <v>12</v>
      </c>
      <c r="D520" s="52" t="s">
        <v>0</v>
      </c>
      <c r="E520" s="30">
        <v>52</v>
      </c>
      <c r="F520" s="31">
        <v>52</v>
      </c>
      <c r="G520" s="31">
        <f>F520/E520*100</f>
        <v>100</v>
      </c>
      <c r="H520" s="3"/>
      <c r="I520" s="3"/>
      <c r="J520" s="3"/>
      <c r="CF520" s="26"/>
      <c r="CG520" s="26"/>
      <c r="CH520" s="26"/>
      <c r="CI520" s="26"/>
      <c r="CJ520" s="26"/>
      <c r="CK520" s="26"/>
    </row>
    <row r="521" spans="1:89" ht="33" customHeight="1">
      <c r="A521" s="27">
        <v>14</v>
      </c>
      <c r="B521" s="28" t="s">
        <v>190</v>
      </c>
      <c r="C521" s="52" t="s">
        <v>12</v>
      </c>
      <c r="D521" s="52" t="s">
        <v>0</v>
      </c>
      <c r="E521" s="30">
        <v>52</v>
      </c>
      <c r="F521" s="31">
        <v>52</v>
      </c>
      <c r="G521" s="31">
        <f>F521/E521*100</f>
        <v>100</v>
      </c>
      <c r="H521" s="3"/>
      <c r="I521" s="3"/>
      <c r="J521" s="3"/>
      <c r="CF521" s="26"/>
      <c r="CG521" s="26"/>
      <c r="CH521" s="26"/>
      <c r="CI521" s="26"/>
      <c r="CJ521" s="26"/>
      <c r="CK521" s="26"/>
    </row>
    <row r="522" spans="1:89" ht="33" customHeight="1">
      <c r="A522" s="27">
        <v>15</v>
      </c>
      <c r="B522" s="28" t="s">
        <v>191</v>
      </c>
      <c r="C522" s="29" t="s">
        <v>12</v>
      </c>
      <c r="D522" s="52" t="s">
        <v>179</v>
      </c>
      <c r="E522" s="66">
        <v>1300</v>
      </c>
      <c r="F522" s="31">
        <v>1300</v>
      </c>
      <c r="G522" s="31">
        <f>F522/E522*100</f>
        <v>100</v>
      </c>
      <c r="H522" s="3"/>
      <c r="I522" s="3"/>
      <c r="J522" s="3"/>
      <c r="CF522" s="26"/>
      <c r="CG522" s="26"/>
      <c r="CH522" s="26"/>
      <c r="CI522" s="26"/>
      <c r="CJ522" s="26"/>
      <c r="CK522" s="26"/>
    </row>
    <row r="523" spans="1:89" ht="33" customHeight="1">
      <c r="A523" s="149" t="s">
        <v>533</v>
      </c>
      <c r="B523" s="150"/>
      <c r="C523" s="39"/>
      <c r="D523" s="122">
        <v>15</v>
      </c>
      <c r="E523" s="68"/>
      <c r="F523" s="16"/>
      <c r="G523" s="16">
        <f>SUM(G504,G505,G507,G508,G509,G510,G511,G513,G514,G515,G517,G518,G520,G521,G522)/15</f>
        <v>80.04385964912281</v>
      </c>
      <c r="H523" s="3"/>
      <c r="I523" s="3"/>
      <c r="J523" s="3"/>
      <c r="CF523" s="26"/>
      <c r="CG523" s="26"/>
      <c r="CH523" s="26"/>
      <c r="CI523" s="26"/>
      <c r="CJ523" s="26"/>
      <c r="CK523" s="26"/>
    </row>
    <row r="524" spans="1:89" ht="43.5" customHeight="1">
      <c r="A524" s="136" t="s">
        <v>615</v>
      </c>
      <c r="B524" s="137"/>
      <c r="C524" s="137"/>
      <c r="D524" s="137"/>
      <c r="E524" s="137"/>
      <c r="F524" s="137"/>
      <c r="G524" s="138"/>
      <c r="H524" s="3"/>
      <c r="I524" s="3"/>
      <c r="J524" s="3"/>
      <c r="CF524" s="26"/>
      <c r="CG524" s="26"/>
      <c r="CH524" s="26"/>
      <c r="CI524" s="26"/>
      <c r="CJ524" s="26"/>
      <c r="CK524" s="26"/>
    </row>
    <row r="525" spans="1:9" ht="37.5" customHeight="1">
      <c r="A525" s="27">
        <v>1</v>
      </c>
      <c r="B525" s="28" t="s">
        <v>491</v>
      </c>
      <c r="C525" s="29" t="s">
        <v>12</v>
      </c>
      <c r="D525" s="29" t="s">
        <v>179</v>
      </c>
      <c r="E525" s="30">
        <v>41</v>
      </c>
      <c r="F525" s="31">
        <v>41</v>
      </c>
      <c r="G525" s="31">
        <f>F525/E525*100</f>
        <v>100</v>
      </c>
      <c r="H525" s="3"/>
      <c r="I525" s="3"/>
    </row>
    <row r="526" spans="1:9" ht="26.25" customHeight="1">
      <c r="A526" s="27">
        <v>2</v>
      </c>
      <c r="B526" s="28" t="s">
        <v>492</v>
      </c>
      <c r="C526" s="29" t="s">
        <v>12</v>
      </c>
      <c r="D526" s="29" t="s">
        <v>179</v>
      </c>
      <c r="E526" s="30">
        <v>12</v>
      </c>
      <c r="F526" s="31">
        <v>13</v>
      </c>
      <c r="G526" s="31">
        <f>F526/E526*100</f>
        <v>108.33333333333333</v>
      </c>
      <c r="H526" s="3"/>
      <c r="I526" s="3"/>
    </row>
    <row r="527" spans="1:7" ht="33.75" customHeight="1">
      <c r="A527" s="27">
        <v>3</v>
      </c>
      <c r="B527" s="28" t="s">
        <v>347</v>
      </c>
      <c r="C527" s="29" t="s">
        <v>12</v>
      </c>
      <c r="D527" s="29" t="s">
        <v>0</v>
      </c>
      <c r="E527" s="30">
        <v>52</v>
      </c>
      <c r="F527" s="31">
        <v>52</v>
      </c>
      <c r="G527" s="31">
        <f>F527/E527*100</f>
        <v>100</v>
      </c>
    </row>
    <row r="528" spans="1:7" ht="34.5" customHeight="1">
      <c r="A528" s="27">
        <v>4</v>
      </c>
      <c r="B528" s="28" t="s">
        <v>493</v>
      </c>
      <c r="C528" s="29" t="s">
        <v>12</v>
      </c>
      <c r="D528" s="29" t="s">
        <v>0</v>
      </c>
      <c r="E528" s="30">
        <v>21.1</v>
      </c>
      <c r="F528" s="31">
        <v>21.1</v>
      </c>
      <c r="G528" s="31">
        <f>F528/E528*100</f>
        <v>100</v>
      </c>
    </row>
    <row r="529" spans="1:7" ht="21" customHeight="1">
      <c r="A529" s="27">
        <v>5</v>
      </c>
      <c r="B529" s="28" t="s">
        <v>348</v>
      </c>
      <c r="C529" s="29" t="s">
        <v>12</v>
      </c>
      <c r="D529" s="29" t="s">
        <v>217</v>
      </c>
      <c r="E529" s="30">
        <v>3</v>
      </c>
      <c r="F529" s="31">
        <v>3</v>
      </c>
      <c r="G529" s="31">
        <f>F529/E529*100</f>
        <v>100</v>
      </c>
    </row>
    <row r="530" spans="1:7" ht="53.25" customHeight="1">
      <c r="A530" s="27">
        <v>6</v>
      </c>
      <c r="B530" s="28" t="s">
        <v>349</v>
      </c>
      <c r="C530" s="29" t="s">
        <v>12</v>
      </c>
      <c r="D530" s="29" t="s">
        <v>0</v>
      </c>
      <c r="E530" s="30">
        <v>100</v>
      </c>
      <c r="F530" s="31">
        <v>100</v>
      </c>
      <c r="G530" s="31">
        <f>F530/E530*100</f>
        <v>100</v>
      </c>
    </row>
    <row r="531" spans="1:7" ht="34.5" customHeight="1">
      <c r="A531" s="139" t="s">
        <v>351</v>
      </c>
      <c r="B531" s="139"/>
      <c r="C531" s="139"/>
      <c r="D531" s="139"/>
      <c r="E531" s="139"/>
      <c r="F531" s="139"/>
      <c r="G531" s="139"/>
    </row>
    <row r="532" spans="1:83" ht="36.75" customHeight="1">
      <c r="A532" s="27">
        <v>7</v>
      </c>
      <c r="B532" s="28" t="s">
        <v>350</v>
      </c>
      <c r="C532" s="29" t="s">
        <v>12</v>
      </c>
      <c r="D532" s="29" t="s">
        <v>0</v>
      </c>
      <c r="E532" s="30">
        <v>100</v>
      </c>
      <c r="F532" s="31">
        <v>100</v>
      </c>
      <c r="G532" s="31">
        <f>F532/E532*100</f>
        <v>100</v>
      </c>
      <c r="CD532" s="3"/>
      <c r="CE532" s="3"/>
    </row>
    <row r="533" spans="1:83" ht="20.25" customHeight="1">
      <c r="A533" s="139" t="s">
        <v>352</v>
      </c>
      <c r="B533" s="139"/>
      <c r="C533" s="139"/>
      <c r="D533" s="139"/>
      <c r="E533" s="139"/>
      <c r="F533" s="139"/>
      <c r="G533" s="139"/>
      <c r="CD533" s="3"/>
      <c r="CE533" s="3"/>
    </row>
    <row r="534" spans="1:83" ht="57" customHeight="1">
      <c r="A534" s="27">
        <v>8</v>
      </c>
      <c r="B534" s="28" t="s">
        <v>353</v>
      </c>
      <c r="C534" s="29" t="s">
        <v>12</v>
      </c>
      <c r="D534" s="29" t="s">
        <v>0</v>
      </c>
      <c r="E534" s="30">
        <v>17.3</v>
      </c>
      <c r="F534" s="31">
        <v>17.3</v>
      </c>
      <c r="G534" s="31">
        <f>F534/E534*100</f>
        <v>100</v>
      </c>
      <c r="CD534" s="3"/>
      <c r="CE534" s="3"/>
    </row>
    <row r="535" spans="1:83" ht="36.75" customHeight="1">
      <c r="A535" s="27">
        <v>9</v>
      </c>
      <c r="B535" s="28" t="s">
        <v>354</v>
      </c>
      <c r="C535" s="29" t="s">
        <v>12</v>
      </c>
      <c r="D535" s="29" t="s">
        <v>0</v>
      </c>
      <c r="E535" s="30">
        <v>100</v>
      </c>
      <c r="F535" s="31">
        <v>100</v>
      </c>
      <c r="G535" s="31">
        <f>F535/E535*100</f>
        <v>100</v>
      </c>
      <c r="CD535" s="3"/>
      <c r="CE535" s="3"/>
    </row>
    <row r="536" spans="1:83" ht="38.25" customHeight="1">
      <c r="A536" s="129" t="s">
        <v>559</v>
      </c>
      <c r="B536" s="130"/>
      <c r="C536" s="39"/>
      <c r="D536" s="39">
        <v>9</v>
      </c>
      <c r="E536" s="40"/>
      <c r="F536" s="16"/>
      <c r="G536" s="16">
        <f>SUM(G525,G526,G527,G528,G529,G530,G532,G534,G535)/9</f>
        <v>100.92592592592592</v>
      </c>
      <c r="CD536" s="3"/>
      <c r="CE536" s="3"/>
    </row>
    <row r="537" spans="1:7" ht="40.5" customHeight="1">
      <c r="A537" s="140" t="s">
        <v>614</v>
      </c>
      <c r="B537" s="140"/>
      <c r="C537" s="140"/>
      <c r="D537" s="140"/>
      <c r="E537" s="140"/>
      <c r="F537" s="140"/>
      <c r="G537" s="140"/>
    </row>
    <row r="538" spans="1:7" ht="34.5" customHeight="1">
      <c r="A538" s="27">
        <v>1</v>
      </c>
      <c r="B538" s="28" t="s">
        <v>355</v>
      </c>
      <c r="C538" s="29" t="s">
        <v>14</v>
      </c>
      <c r="D538" s="29" t="s">
        <v>0</v>
      </c>
      <c r="E538" s="30">
        <v>32</v>
      </c>
      <c r="F538" s="31">
        <v>32</v>
      </c>
      <c r="G538" s="31">
        <f>F538/E538*100</f>
        <v>100</v>
      </c>
    </row>
    <row r="539" spans="1:7" ht="38.25" customHeight="1">
      <c r="A539" s="27">
        <v>2</v>
      </c>
      <c r="B539" s="28" t="s">
        <v>356</v>
      </c>
      <c r="C539" s="29" t="s">
        <v>14</v>
      </c>
      <c r="D539" s="29" t="s">
        <v>0</v>
      </c>
      <c r="E539" s="30">
        <v>71</v>
      </c>
      <c r="F539" s="31">
        <v>71</v>
      </c>
      <c r="G539" s="31">
        <f>F539/E539*100</f>
        <v>100</v>
      </c>
    </row>
    <row r="540" spans="1:7" ht="18.75" customHeight="1">
      <c r="A540" s="27">
        <v>3</v>
      </c>
      <c r="B540" s="28" t="s">
        <v>357</v>
      </c>
      <c r="C540" s="29" t="s">
        <v>14</v>
      </c>
      <c r="D540" s="29" t="s">
        <v>0</v>
      </c>
      <c r="E540" s="30">
        <v>41</v>
      </c>
      <c r="F540" s="31">
        <v>41</v>
      </c>
      <c r="G540" s="31">
        <f>F540/E540*100</f>
        <v>100</v>
      </c>
    </row>
    <row r="541" spans="1:7" ht="25.5" customHeight="1">
      <c r="A541" s="27">
        <v>4</v>
      </c>
      <c r="B541" s="28" t="s">
        <v>358</v>
      </c>
      <c r="C541" s="29" t="s">
        <v>14</v>
      </c>
      <c r="D541" s="29" t="s">
        <v>0</v>
      </c>
      <c r="E541" s="30">
        <v>87.3</v>
      </c>
      <c r="F541" s="31">
        <v>87.3</v>
      </c>
      <c r="G541" s="31">
        <f>F541/E541*100</f>
        <v>100</v>
      </c>
    </row>
    <row r="542" spans="1:7" ht="19.5" customHeight="1">
      <c r="A542" s="27">
        <v>5</v>
      </c>
      <c r="B542" s="28" t="s">
        <v>359</v>
      </c>
      <c r="C542" s="29" t="s">
        <v>14</v>
      </c>
      <c r="D542" s="29" t="s">
        <v>0</v>
      </c>
      <c r="E542" s="30">
        <v>87.3</v>
      </c>
      <c r="F542" s="31">
        <v>88.5</v>
      </c>
      <c r="G542" s="31">
        <f>F542/E542*100</f>
        <v>101.37457044673539</v>
      </c>
    </row>
    <row r="543" spans="1:7" ht="37.5" customHeight="1">
      <c r="A543" s="139" t="s">
        <v>418</v>
      </c>
      <c r="B543" s="139"/>
      <c r="C543" s="139"/>
      <c r="D543" s="139"/>
      <c r="E543" s="139"/>
      <c r="F543" s="139"/>
      <c r="G543" s="139"/>
    </row>
    <row r="544" spans="1:7" ht="26.25" customHeight="1">
      <c r="A544" s="27">
        <v>6</v>
      </c>
      <c r="B544" s="28" t="s">
        <v>360</v>
      </c>
      <c r="C544" s="29" t="s">
        <v>14</v>
      </c>
      <c r="D544" s="29" t="s">
        <v>157</v>
      </c>
      <c r="E544" s="30">
        <v>304</v>
      </c>
      <c r="F544" s="31">
        <v>620.5</v>
      </c>
      <c r="G544" s="31">
        <f>F544/E544*100</f>
        <v>204.11184210526315</v>
      </c>
    </row>
    <row r="545" spans="1:7" ht="31.5" customHeight="1">
      <c r="A545" s="70" t="s">
        <v>605</v>
      </c>
      <c r="B545" s="33" t="s">
        <v>360</v>
      </c>
      <c r="C545" s="34" t="s">
        <v>14</v>
      </c>
      <c r="D545" s="34" t="s">
        <v>157</v>
      </c>
      <c r="E545" s="35">
        <v>304</v>
      </c>
      <c r="F545" s="36">
        <v>620.5</v>
      </c>
      <c r="G545" s="36">
        <v>100</v>
      </c>
    </row>
    <row r="546" spans="1:7" ht="39" customHeight="1">
      <c r="A546" s="27">
        <v>7</v>
      </c>
      <c r="B546" s="28" t="s">
        <v>361</v>
      </c>
      <c r="C546" s="29" t="s">
        <v>12</v>
      </c>
      <c r="D546" s="29" t="s">
        <v>157</v>
      </c>
      <c r="E546" s="30">
        <v>0</v>
      </c>
      <c r="F546" s="31">
        <v>0</v>
      </c>
      <c r="G546" s="31">
        <v>0</v>
      </c>
    </row>
    <row r="547" spans="1:7" ht="63" customHeight="1">
      <c r="A547" s="27">
        <v>8</v>
      </c>
      <c r="B547" s="28" t="s">
        <v>362</v>
      </c>
      <c r="C547" s="29" t="s">
        <v>12</v>
      </c>
      <c r="D547" s="29" t="s">
        <v>179</v>
      </c>
      <c r="E547" s="30">
        <v>0</v>
      </c>
      <c r="F547" s="31">
        <v>0</v>
      </c>
      <c r="G547" s="31">
        <v>0</v>
      </c>
    </row>
    <row r="548" spans="1:7" ht="78" customHeight="1">
      <c r="A548" s="27">
        <v>9</v>
      </c>
      <c r="B548" s="28" t="s">
        <v>363</v>
      </c>
      <c r="C548" s="29" t="s">
        <v>12</v>
      </c>
      <c r="D548" s="29" t="s">
        <v>179</v>
      </c>
      <c r="E548" s="30">
        <v>0</v>
      </c>
      <c r="F548" s="31">
        <v>0</v>
      </c>
      <c r="G548" s="31">
        <v>0</v>
      </c>
    </row>
    <row r="549" spans="1:7" ht="16.5" customHeight="1">
      <c r="A549" s="139" t="s">
        <v>419</v>
      </c>
      <c r="B549" s="139"/>
      <c r="C549" s="139"/>
      <c r="D549" s="139"/>
      <c r="E549" s="139"/>
      <c r="F549" s="139"/>
      <c r="G549" s="139"/>
    </row>
    <row r="550" spans="1:7" ht="31.5" customHeight="1">
      <c r="A550" s="27">
        <v>10</v>
      </c>
      <c r="B550" s="28" t="s">
        <v>365</v>
      </c>
      <c r="C550" s="29" t="s">
        <v>12</v>
      </c>
      <c r="D550" s="29" t="s">
        <v>106</v>
      </c>
      <c r="E550" s="30">
        <v>21</v>
      </c>
      <c r="F550" s="31">
        <v>13</v>
      </c>
      <c r="G550" s="31">
        <f>F550/E550*100</f>
        <v>61.904761904761905</v>
      </c>
    </row>
    <row r="551" spans="1:7" ht="37.5" customHeight="1">
      <c r="A551" s="27">
        <v>11</v>
      </c>
      <c r="B551" s="28" t="s">
        <v>364</v>
      </c>
      <c r="C551" s="29" t="s">
        <v>12</v>
      </c>
      <c r="D551" s="29" t="s">
        <v>106</v>
      </c>
      <c r="E551" s="30">
        <v>0</v>
      </c>
      <c r="F551" s="31">
        <v>2.27</v>
      </c>
      <c r="G551" s="31">
        <v>100</v>
      </c>
    </row>
    <row r="552" spans="1:7" ht="55.5" customHeight="1">
      <c r="A552" s="27">
        <v>12</v>
      </c>
      <c r="B552" s="28" t="s">
        <v>366</v>
      </c>
      <c r="C552" s="29" t="s">
        <v>12</v>
      </c>
      <c r="D552" s="29" t="s">
        <v>217</v>
      </c>
      <c r="E552" s="30">
        <v>0</v>
      </c>
      <c r="F552" s="30">
        <v>0</v>
      </c>
      <c r="G552" s="30">
        <v>0</v>
      </c>
    </row>
    <row r="553" spans="1:7" ht="33.75" customHeight="1">
      <c r="A553" s="27">
        <v>13</v>
      </c>
      <c r="B553" s="28" t="s">
        <v>367</v>
      </c>
      <c r="C553" s="29" t="s">
        <v>12</v>
      </c>
      <c r="D553" s="29" t="s">
        <v>217</v>
      </c>
      <c r="E553" s="30">
        <v>0</v>
      </c>
      <c r="F553" s="31">
        <v>2</v>
      </c>
      <c r="G553" s="31">
        <v>100</v>
      </c>
    </row>
    <row r="554" spans="1:7" ht="36.75" customHeight="1">
      <c r="A554" s="27">
        <v>14</v>
      </c>
      <c r="B554" s="28" t="s">
        <v>368</v>
      </c>
      <c r="C554" s="29" t="s">
        <v>12</v>
      </c>
      <c r="D554" s="29" t="s">
        <v>217</v>
      </c>
      <c r="E554" s="30">
        <v>0</v>
      </c>
      <c r="F554" s="31">
        <v>3</v>
      </c>
      <c r="G554" s="31">
        <v>100</v>
      </c>
    </row>
    <row r="555" spans="1:7" ht="78" customHeight="1">
      <c r="A555" s="27">
        <v>15</v>
      </c>
      <c r="B555" s="28" t="s">
        <v>369</v>
      </c>
      <c r="C555" s="29" t="s">
        <v>12</v>
      </c>
      <c r="D555" s="29" t="s">
        <v>106</v>
      </c>
      <c r="E555" s="30">
        <v>0</v>
      </c>
      <c r="F555" s="30">
        <v>0</v>
      </c>
      <c r="G555" s="30">
        <v>0</v>
      </c>
    </row>
    <row r="556" spans="1:7" ht="38.25" customHeight="1">
      <c r="A556" s="129" t="s">
        <v>560</v>
      </c>
      <c r="B556" s="130"/>
      <c r="C556" s="39"/>
      <c r="D556" s="39">
        <v>15</v>
      </c>
      <c r="E556" s="40"/>
      <c r="F556" s="16"/>
      <c r="G556" s="16">
        <f>SUM(G538,G539,G540,G541,G542,G545,G550,G551,G553,G554)/10</f>
        <v>96.32793323514973</v>
      </c>
    </row>
    <row r="557" spans="1:7" ht="46.5" customHeight="1">
      <c r="A557" s="141" t="s">
        <v>613</v>
      </c>
      <c r="B557" s="142"/>
      <c r="C557" s="142"/>
      <c r="D557" s="142"/>
      <c r="E557" s="142"/>
      <c r="F557" s="142"/>
      <c r="G557" s="143"/>
    </row>
    <row r="558" spans="1:7" ht="26.25" customHeight="1">
      <c r="A558" s="128" t="s">
        <v>420</v>
      </c>
      <c r="B558" s="128"/>
      <c r="C558" s="128"/>
      <c r="D558" s="128"/>
      <c r="E558" s="128"/>
      <c r="F558" s="128"/>
      <c r="G558" s="128"/>
    </row>
    <row r="559" spans="1:7" ht="36" customHeight="1">
      <c r="A559" s="27">
        <v>1</v>
      </c>
      <c r="B559" s="123" t="s">
        <v>159</v>
      </c>
      <c r="C559" s="78" t="s">
        <v>12</v>
      </c>
      <c r="D559" s="78" t="s">
        <v>160</v>
      </c>
      <c r="E559" s="30">
        <v>15</v>
      </c>
      <c r="F559" s="63">
        <v>15</v>
      </c>
      <c r="G559" s="63">
        <f>F559/E559*100</f>
        <v>100</v>
      </c>
    </row>
    <row r="560" spans="1:7" ht="35.25" customHeight="1">
      <c r="A560" s="27">
        <v>2</v>
      </c>
      <c r="B560" s="116" t="s">
        <v>161</v>
      </c>
      <c r="C560" s="78" t="s">
        <v>12</v>
      </c>
      <c r="D560" s="78" t="s">
        <v>0</v>
      </c>
      <c r="E560" s="30">
        <v>17</v>
      </c>
      <c r="F560" s="63">
        <v>21</v>
      </c>
      <c r="G560" s="63">
        <f>F560/E560*100</f>
        <v>123.52941176470588</v>
      </c>
    </row>
    <row r="561" spans="1:7" ht="28.5" customHeight="1">
      <c r="A561" s="27">
        <v>3</v>
      </c>
      <c r="B561" s="116" t="s">
        <v>162</v>
      </c>
      <c r="C561" s="78" t="s">
        <v>12</v>
      </c>
      <c r="D561" s="78" t="s">
        <v>0</v>
      </c>
      <c r="E561" s="30">
        <v>17</v>
      </c>
      <c r="F561" s="63">
        <v>19</v>
      </c>
      <c r="G561" s="63">
        <f>F561/E561*100</f>
        <v>111.76470588235294</v>
      </c>
    </row>
    <row r="562" spans="1:7" ht="47.25" customHeight="1">
      <c r="A562" s="128" t="s">
        <v>421</v>
      </c>
      <c r="B562" s="128"/>
      <c r="C562" s="128"/>
      <c r="D562" s="128"/>
      <c r="E562" s="128"/>
      <c r="F562" s="128"/>
      <c r="G562" s="128"/>
    </row>
    <row r="563" spans="1:7" ht="65.25" customHeight="1">
      <c r="A563" s="27">
        <v>4</v>
      </c>
      <c r="B563" s="123" t="s">
        <v>163</v>
      </c>
      <c r="C563" s="78" t="s">
        <v>12</v>
      </c>
      <c r="D563" s="78" t="s">
        <v>0</v>
      </c>
      <c r="E563" s="30">
        <v>95</v>
      </c>
      <c r="F563" s="63">
        <v>78</v>
      </c>
      <c r="G563" s="63">
        <f>F563/E563*100</f>
        <v>82.10526315789474</v>
      </c>
    </row>
    <row r="564" spans="1:7" ht="32.25" customHeight="1">
      <c r="A564" s="27">
        <v>5</v>
      </c>
      <c r="B564" s="116" t="s">
        <v>164</v>
      </c>
      <c r="C564" s="78" t="s">
        <v>12</v>
      </c>
      <c r="D564" s="78" t="s">
        <v>0</v>
      </c>
      <c r="E564" s="30">
        <v>96</v>
      </c>
      <c r="F564" s="63">
        <v>98</v>
      </c>
      <c r="G564" s="63">
        <f>F564/E564*100</f>
        <v>102.08333333333333</v>
      </c>
    </row>
    <row r="565" spans="1:7" ht="47.25" customHeight="1">
      <c r="A565" s="129" t="s">
        <v>561</v>
      </c>
      <c r="B565" s="130"/>
      <c r="C565" s="39"/>
      <c r="D565" s="39">
        <v>5</v>
      </c>
      <c r="E565" s="40"/>
      <c r="F565" s="16"/>
      <c r="G565" s="16">
        <f>SUM(G559,G560,G561,G563,G564)/5</f>
        <v>103.89654282765738</v>
      </c>
    </row>
    <row r="566" spans="1:7" ht="23.25" customHeight="1">
      <c r="A566" s="131" t="s">
        <v>563</v>
      </c>
      <c r="B566" s="132"/>
      <c r="C566" s="14"/>
      <c r="D566" s="17">
        <f>SUM(D39,D74,D94,D117,D131,D158,D173,D190,D211,D222,D241,D250,D270,D288,D303,D337,D353,D374,D404,D434,D444,D459,D469,D475,D492,D502,D523,D536,D556,D565)</f>
        <v>398</v>
      </c>
      <c r="E566" s="15"/>
      <c r="F566" s="16"/>
      <c r="G566" s="16">
        <f>SUM(G39,G74,G94,G117,G131,G158,G173,G190,G211,G222,G241,G250,G270,G303,G288,G337,G353,G374,G404,G434,G444,G459,G469,G475,G492,G502,G523,G536,G556,G565)/30</f>
        <v>101.39121826313752</v>
      </c>
    </row>
    <row r="567" spans="1:7" ht="47.25" customHeight="1">
      <c r="A567" s="21"/>
      <c r="B567" s="126" t="s">
        <v>612</v>
      </c>
      <c r="C567" s="126"/>
      <c r="D567" s="126"/>
      <c r="E567" s="126"/>
      <c r="F567" s="126"/>
      <c r="G567" s="22"/>
    </row>
    <row r="568" spans="1:7" ht="47.25" customHeight="1">
      <c r="A568" s="23"/>
      <c r="B568" s="127"/>
      <c r="C568" s="127"/>
      <c r="D568" s="127"/>
      <c r="E568" s="127"/>
      <c r="F568" s="127"/>
      <c r="G568" s="24"/>
    </row>
  </sheetData>
  <sheetProtection/>
  <mergeCells count="147">
    <mergeCell ref="A271:G271"/>
    <mergeCell ref="A276:G276"/>
    <mergeCell ref="A284:G284"/>
    <mergeCell ref="A288:B288"/>
    <mergeCell ref="A503:G503"/>
    <mergeCell ref="A506:G506"/>
    <mergeCell ref="B512:G512"/>
    <mergeCell ref="A516:G516"/>
    <mergeCell ref="A519:G519"/>
    <mergeCell ref="A365:G365"/>
    <mergeCell ref="A330:G330"/>
    <mergeCell ref="A335:G335"/>
    <mergeCell ref="A316:G316"/>
    <mergeCell ref="A460:G460"/>
    <mergeCell ref="A466:G466"/>
    <mergeCell ref="A445:G445"/>
    <mergeCell ref="A459:B459"/>
    <mergeCell ref="A289:G289"/>
    <mergeCell ref="A292:G292"/>
    <mergeCell ref="A492:B492"/>
    <mergeCell ref="A493:G493"/>
    <mergeCell ref="A494:G494"/>
    <mergeCell ref="A485:G485"/>
    <mergeCell ref="A473:G473"/>
    <mergeCell ref="A523:B523"/>
    <mergeCell ref="A4:G4"/>
    <mergeCell ref="A6:G6"/>
    <mergeCell ref="A27:G27"/>
    <mergeCell ref="A34:G34"/>
    <mergeCell ref="A39:B39"/>
    <mergeCell ref="A75:G75"/>
    <mergeCell ref="A78:G78"/>
    <mergeCell ref="A89:G89"/>
    <mergeCell ref="A94:B94"/>
    <mergeCell ref="A374:B374"/>
    <mergeCell ref="A375:G375"/>
    <mergeCell ref="A379:G379"/>
    <mergeCell ref="A383:G383"/>
    <mergeCell ref="A387:G387"/>
    <mergeCell ref="A391:G391"/>
    <mergeCell ref="A337:B337"/>
    <mergeCell ref="A338:G338"/>
    <mergeCell ref="A342:G342"/>
    <mergeCell ref="A347:G347"/>
    <mergeCell ref="A350:G350"/>
    <mergeCell ref="A353:B353"/>
    <mergeCell ref="A354:G354"/>
    <mergeCell ref="A358:G358"/>
    <mergeCell ref="H61:J61"/>
    <mergeCell ref="H63:K63"/>
    <mergeCell ref="H64:K64"/>
    <mergeCell ref="A304:G304"/>
    <mergeCell ref="A188:G188"/>
    <mergeCell ref="A191:G191"/>
    <mergeCell ref="A199:G199"/>
    <mergeCell ref="A209:G209"/>
    <mergeCell ref="A212:G212"/>
    <mergeCell ref="A215:G215"/>
    <mergeCell ref="A217:G217"/>
    <mergeCell ref="A223:G223"/>
    <mergeCell ref="A228:G228"/>
    <mergeCell ref="A235:G235"/>
    <mergeCell ref="A158:B158"/>
    <mergeCell ref="A303:B303"/>
    <mergeCell ref="A258:G258"/>
    <mergeCell ref="A267:G267"/>
    <mergeCell ref="A246:G246"/>
    <mergeCell ref="A295:G295"/>
    <mergeCell ref="A298:G298"/>
    <mergeCell ref="A239:G239"/>
    <mergeCell ref="A242:G242"/>
    <mergeCell ref="A244:G244"/>
    <mergeCell ref="A2:G2"/>
    <mergeCell ref="A166:G166"/>
    <mergeCell ref="A174:G174"/>
    <mergeCell ref="A43:G43"/>
    <mergeCell ref="A40:G40"/>
    <mergeCell ref="A70:G70"/>
    <mergeCell ref="A56:G56"/>
    <mergeCell ref="A74:B74"/>
    <mergeCell ref="A173:B173"/>
    <mergeCell ref="A117:B117"/>
    <mergeCell ref="A131:B131"/>
    <mergeCell ref="A95:G95"/>
    <mergeCell ref="A556:B556"/>
    <mergeCell ref="A178:G178"/>
    <mergeCell ref="A184:G184"/>
    <mergeCell ref="A186:G186"/>
    <mergeCell ref="A100:G100"/>
    <mergeCell ref="A102:G102"/>
    <mergeCell ref="A105:G105"/>
    <mergeCell ref="A110:G110"/>
    <mergeCell ref="A118:G118"/>
    <mergeCell ref="A121:G121"/>
    <mergeCell ref="A128:G128"/>
    <mergeCell ref="A132:G132"/>
    <mergeCell ref="A136:G136"/>
    <mergeCell ref="A144:G144"/>
    <mergeCell ref="A149:G149"/>
    <mergeCell ref="A159:G159"/>
    <mergeCell ref="A162:G162"/>
    <mergeCell ref="A107:G107"/>
    <mergeCell ref="A190:B190"/>
    <mergeCell ref="A211:B211"/>
    <mergeCell ref="A222:B222"/>
    <mergeCell ref="A241:B241"/>
    <mergeCell ref="A250:B250"/>
    <mergeCell ref="A270:B270"/>
    <mergeCell ref="A477:G477"/>
    <mergeCell ref="A481:G481"/>
    <mergeCell ref="A394:G394"/>
    <mergeCell ref="A398:G398"/>
    <mergeCell ref="A404:B404"/>
    <mergeCell ref="A405:G405"/>
    <mergeCell ref="A411:G411"/>
    <mergeCell ref="A425:G425"/>
    <mergeCell ref="A430:G430"/>
    <mergeCell ref="A434:B434"/>
    <mergeCell ref="A442:G442"/>
    <mergeCell ref="A462:G462"/>
    <mergeCell ref="A420:G420"/>
    <mergeCell ref="A435:G435"/>
    <mergeCell ref="A444:B444"/>
    <mergeCell ref="E1:G1"/>
    <mergeCell ref="B567:F568"/>
    <mergeCell ref="A562:G562"/>
    <mergeCell ref="A565:B565"/>
    <mergeCell ref="A566:B566"/>
    <mergeCell ref="A498:G498"/>
    <mergeCell ref="A502:B502"/>
    <mergeCell ref="A524:G524"/>
    <mergeCell ref="A531:G531"/>
    <mergeCell ref="A533:G533"/>
    <mergeCell ref="A536:B536"/>
    <mergeCell ref="A537:G537"/>
    <mergeCell ref="A543:G543"/>
    <mergeCell ref="A558:G558"/>
    <mergeCell ref="A557:G557"/>
    <mergeCell ref="A549:G549"/>
    <mergeCell ref="A469:B469"/>
    <mergeCell ref="A470:G470"/>
    <mergeCell ref="A471:G471"/>
    <mergeCell ref="A475:B475"/>
    <mergeCell ref="A476:G476"/>
    <mergeCell ref="A489:G489"/>
    <mergeCell ref="A251:G251"/>
    <mergeCell ref="A254:G254"/>
  </mergeCells>
  <printOptions/>
  <pageMargins left="0.5118110236220472" right="0.5118110236220472" top="0.7480314960629921" bottom="0.7480314960629921" header="0.31496062992125984" footer="0.31496062992125984"/>
  <pageSetup fitToWidth="0" horizontalDpi="600" verticalDpi="600" orientation="portrait" paperSize="9" scale="5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8" sqref="F47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2022-08-03T07:16:04Z</dcterms:modified>
  <cp:category/>
  <cp:version/>
  <cp:contentType/>
  <cp:contentStatus/>
</cp:coreProperties>
</file>